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L:\Kommunikation\Webb\Metataggade dokument på www.kemi.se\Bekämpningsmedel\Växtskyddsmedel\"/>
    </mc:Choice>
  </mc:AlternateContent>
  <xr:revisionPtr revIDLastSave="0" documentId="13_ncr:1_{30443B81-CD6C-4679-8E4F-8022CAA3A7E8}" xr6:coauthVersionLast="46" xr6:coauthVersionMax="46" xr10:uidLastSave="{00000000-0000-0000-0000-000000000000}"/>
  <bookViews>
    <workbookView xWindow="780" yWindow="780" windowWidth="21600" windowHeight="11385" activeTab="1" xr2:uid="{00000000-000D-0000-FFFF-FFFF00000000}"/>
  </bookViews>
  <sheets>
    <sheet name="Introduction" sheetId="4" r:id="rId1"/>
    <sheet name="Calculation sheet" sheetId="1" r:id="rId2"/>
  </sheets>
  <definedNames>
    <definedName name="DE_value">'Calculation sheet'!$Q$27</definedName>
    <definedName name="DE_value_2">'Calculation sheet'!$Q$45</definedName>
    <definedName name="DE_value_3">'Calculation sheet'!$Q$7</definedName>
    <definedName name="dermal_field">'Calculation sheet'!$Q$27</definedName>
    <definedName name="Dermal_greenhouse_tunnel">'Calculation sheet'!#REF!</definedName>
    <definedName name="DT50_days">'Calculation sheet'!$Q$31</definedName>
    <definedName name="IE_2">'Calculation sheet'!$Q$9</definedName>
    <definedName name="IE_value">'Calculation sheet'!$Q$29</definedName>
    <definedName name="IE_value_2">'Calculation sheet'!$Q$47</definedName>
    <definedName name="IE_value_3">'Calculation sheet'!$Q$9</definedName>
    <definedName name="Inhalation_greenhouse_tunnel">'Calculation sheet'!#REF!</definedName>
    <definedName name="_xlnm.Print_Area" localSheetId="1">'Calculation sheet'!$B$22:$R$56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Q7" i="1" l="1"/>
  <c r="F11" i="1" l="1"/>
  <c r="F9" i="1"/>
  <c r="F47" i="1"/>
  <c r="I47" i="1"/>
  <c r="Q9" i="1"/>
  <c r="I9" i="1" s="1"/>
  <c r="B11" i="1" l="1"/>
  <c r="B13" i="1" s="1"/>
  <c r="B15" i="1" l="1"/>
  <c r="B17" i="1" s="1"/>
  <c r="D19" i="1" s="1"/>
  <c r="B31" i="1" l="1"/>
  <c r="B33" i="1" s="1"/>
  <c r="B35" i="1" s="1"/>
  <c r="B37" i="1" s="1"/>
  <c r="D39" i="1" s="1"/>
  <c r="F49" i="1"/>
  <c r="B49" i="1"/>
  <c r="B51" i="1" s="1"/>
  <c r="B53" i="1" s="1"/>
  <c r="B55" i="1" s="1"/>
  <c r="F31" i="1"/>
  <c r="I29" i="1"/>
  <c r="F29" i="1"/>
</calcChain>
</file>

<file path=xl/sharedStrings.xml><?xml version="1.0" encoding="utf-8"?>
<sst xmlns="http://schemas.openxmlformats.org/spreadsheetml/2006/main" count="98" uniqueCount="38">
  <si>
    <t>=</t>
  </si>
  <si>
    <t>X</t>
  </si>
  <si>
    <t>DT50 (days):</t>
  </si>
  <si>
    <t xml:space="preserve">AOEL </t>
  </si>
  <si>
    <t>days</t>
  </si>
  <si>
    <t>0,5^(REI/DT50)</t>
  </si>
  <si>
    <t>ln(0,5^(REI/DT50))</t>
  </si>
  <si>
    <t>REI/DT50</t>
  </si>
  <si>
    <t xml:space="preserve">REI </t>
  </si>
  <si>
    <t>Inhalation exposure (expressed as % of AOEL):</t>
  </si>
  <si>
    <t>Dermal exposure (expressed as % of AOEL):</t>
  </si>
  <si>
    <t>DE</t>
  </si>
  <si>
    <t>+</t>
  </si>
  <si>
    <t>IE</t>
  </si>
  <si>
    <t xml:space="preserve">       Input values </t>
  </si>
  <si>
    <t>AOEL (mg/kg bw/d):</t>
  </si>
  <si>
    <t>Dermal exposure  (mg as/kg bw/day)</t>
  </si>
  <si>
    <t>Inhalation exposure  (mg as/kg bw/day)</t>
  </si>
  <si>
    <t>Input values to express exposure as % of AOEL</t>
  </si>
  <si>
    <t>Input values (exposure with work wear and gloves)</t>
  </si>
  <si>
    <t>1) Calculation for REI - first safe re-entry to do work with protective gloves and work wear ("no re-entry interval")</t>
  </si>
  <si>
    <t xml:space="preserve"> </t>
  </si>
  <si>
    <t xml:space="preserve">              Input values (exposure with work wear)</t>
  </si>
  <si>
    <t xml:space="preserve">                   Input values (potential exposure)</t>
  </si>
  <si>
    <t>3) Calculation for RI with work wear only</t>
  </si>
  <si>
    <t>2) Calculation for RI with protective gloves and work wear</t>
  </si>
  <si>
    <t>0,5^(RI/DT50)</t>
  </si>
  <si>
    <t>ln(0,5^(RI/DT50))</t>
  </si>
  <si>
    <t>RI/DT50</t>
  </si>
  <si>
    <t xml:space="preserve">RI </t>
  </si>
  <si>
    <t>RI for gloves &amp; work wear (days)</t>
  </si>
  <si>
    <r>
      <rPr>
        <b/>
        <sz val="24"/>
        <color theme="1"/>
        <rFont val="Calibri"/>
        <family val="2"/>
        <scheme val="minor"/>
      </rPr>
      <t>Worker Re-entry Calculator</t>
    </r>
    <r>
      <rPr>
        <sz val="24"/>
        <color theme="1"/>
        <rFont val="Calibri"/>
        <family val="2"/>
        <scheme val="minor"/>
      </rPr>
      <t xml:space="preserve">
</t>
    </r>
    <r>
      <rPr>
        <sz val="14"/>
        <color theme="1"/>
        <rFont val="Calibri"/>
        <family val="2"/>
        <scheme val="minor"/>
      </rPr>
      <t xml:space="preserve">
</t>
    </r>
    <r>
      <rPr>
        <b/>
        <i/>
        <sz val="16"/>
        <color theme="1"/>
        <rFont val="Calibri"/>
        <family val="2"/>
        <scheme val="minor"/>
      </rPr>
      <t>Description of problem:</t>
    </r>
    <r>
      <rPr>
        <sz val="16"/>
        <color theme="1"/>
        <rFont val="Calibri"/>
        <family val="2"/>
        <scheme val="minor"/>
      </rPr>
      <t xml:space="preserve">
In the EFSA calculator, worker re-entry is assumed to occur immediately after the application solution has dried. For indoor uses, 8 h and 16 h re-entry periods are assumed for low-volume mist application and roof fogging, respectively. When the risk assessment shows that worker re-entry is acceptable only with the use of protective gloves and/or work wear, it remains unknown for how long time the protection is considered necessary.
</t>
    </r>
    <r>
      <rPr>
        <b/>
        <i/>
        <sz val="16"/>
        <color theme="1"/>
        <rFont val="Calibri"/>
        <family val="2"/>
        <scheme val="minor"/>
      </rPr>
      <t>Purpose of calculation method:</t>
    </r>
    <r>
      <rPr>
        <sz val="16"/>
        <color theme="1"/>
        <rFont val="Calibri"/>
        <family val="2"/>
        <scheme val="minor"/>
      </rPr>
      <t xml:space="preserve">
The presented calculation method is intended to determine the a) Re-entry interval (REI), i.e. number of days after application when worker re-entry is acceptable with protective gloves and work wear, b) Required interval (RI) for the use of gloves and/or work wear, i.e. the time during which the use of protective gloves and/or work wear is required. 
</t>
    </r>
    <r>
      <rPr>
        <b/>
        <i/>
        <sz val="16"/>
        <color theme="1"/>
        <rFont val="Calibri"/>
        <family val="2"/>
        <scheme val="minor"/>
      </rPr>
      <t xml:space="preserve">Principles of calculation method: 
</t>
    </r>
    <r>
      <rPr>
        <sz val="16"/>
        <color theme="1"/>
        <rFont val="Calibri"/>
        <family val="2"/>
        <scheme val="minor"/>
      </rPr>
      <t xml:space="preserve">- Inhalation exposure is assumed to be negligible for outdoor uses. For indoor uses, inhalation exposure is assumed to be unchanged over time, due to the lack of sufficient information on the dissipation of airborne particles. In case the product contains a highly volatile active substance, the applicability of the model has to be evaluated and proper refinements may imply.
- Dermal exposure is assumed to decrease over time in an exponential manner, following first order kinetics.
</t>
    </r>
    <r>
      <rPr>
        <b/>
        <i/>
        <sz val="16"/>
        <color theme="1"/>
        <rFont val="Calibri"/>
        <family val="2"/>
        <scheme val="minor"/>
      </rPr>
      <t>Mathematical description of calculation method:</t>
    </r>
    <r>
      <rPr>
        <sz val="16"/>
        <color theme="1"/>
        <rFont val="Calibri"/>
        <family val="2"/>
        <scheme val="minor"/>
      </rPr>
      <t xml:space="preserve">
</t>
    </r>
    <r>
      <rPr>
        <i/>
        <sz val="16"/>
        <color rgb="FFFF0000"/>
        <rFont val="Calibri"/>
        <family val="2"/>
        <scheme val="minor"/>
      </rPr>
      <t xml:space="preserve">AOEL = 0,5^(X/DT50) * DE + IE                                                                                                                                                          </t>
    </r>
    <r>
      <rPr>
        <sz val="16"/>
        <color theme="1"/>
        <rFont val="Calibri"/>
        <family val="2"/>
        <scheme val="minor"/>
      </rPr>
      <t xml:space="preserve">                                                                                                                                                                                                                                                  where:
- AOEL is the acceptable operator exposure level (always expressed as 100%)                                                                         
- DE is the dermal exposure level immediately after application (percentage of AOEL)
- IE is the inhalation exposure level (percentage of AOEL)
- DT50 is the Dissipation half-life time (days)
- X is either REI (Re-entry interval) or RI (Required Interval for use of gloves and/or work wear) and is expressed in days
Initially, IE is substracted from the maximum theoretically acceptable exposure level, which is the AOEL, to exclude IE from the decay curve that follows first order kinetics. Next, the difference of the first calculation is divided by DE to determine how much DE has to decrease with to reach an acceptable exposure level. By assuming first order kinetics for the decay, a DT50 has to be included. The DT50 can be set to 30 days (default) if no experimental data exists (EFSA Journal 2014;12(10):3874). The calculation method is applicable even for products with multiple active substances since the exposure levels have to be provided as a percentage of the AOEL, thus allowing for a combined risk assessment. </t>
    </r>
  </si>
  <si>
    <r>
      <t>The number of days (RI) after terminating the use of protective gloves during which work wear is required.</t>
    </r>
    <r>
      <rPr>
        <strike/>
        <sz val="11"/>
        <color rgb="FF7030A0"/>
        <rFont val="Calibri"/>
        <family val="2"/>
        <scheme val="minor"/>
      </rPr>
      <t xml:space="preserve">
</t>
    </r>
  </si>
  <si>
    <t>The number of days after application during which protective gloves and work wear are required (RI).</t>
  </si>
  <si>
    <r>
      <rPr>
        <b/>
        <i/>
        <sz val="13"/>
        <color theme="1"/>
        <rFont val="Calibri"/>
        <family val="2"/>
        <scheme val="minor"/>
      </rPr>
      <t xml:space="preserve">Instructions: </t>
    </r>
    <r>
      <rPr>
        <sz val="13"/>
        <color theme="1"/>
        <rFont val="Calibri"/>
        <family val="2"/>
        <scheme val="minor"/>
      </rPr>
      <t xml:space="preserve">Fill in the orange boxes. The exposure value is to be retrieved from EFSA calculator, or an alternative exposure </t>
    </r>
    <r>
      <rPr>
        <sz val="13"/>
        <rFont val="Calibri"/>
        <family val="2"/>
        <scheme val="minor"/>
      </rPr>
      <t>model,</t>
    </r>
    <r>
      <rPr>
        <sz val="13"/>
        <color theme="1"/>
        <rFont val="Calibri"/>
        <family val="2"/>
        <scheme val="minor"/>
      </rPr>
      <t xml:space="preserve"> and has to be expressed as % of AOEL. The dermal exposure value represents exposure with the use of protective gloves &amp; work wear (that covers arms, body and legs) or only work wear if protective gloves are not allowed as a PPE in the specific crop/scenario. Note that the inhalation exposure value is not related to a specific protection level and that it is considered negligible for outdoor uses. The calculation (green box) determines the day of first re-entry into field or green house to do work with the use of protective gloves &amp; work wear or only work wear (depending on the input exposure value). In case of several active substances and assuming similar DT50 values, % of AOEL should be summed before inserted as input values. (REI=Re-entry Interval)</t>
    </r>
    <r>
      <rPr>
        <i/>
        <sz val="13"/>
        <color theme="1"/>
        <rFont val="Calibri"/>
        <family val="2"/>
        <scheme val="minor"/>
      </rPr>
      <t xml:space="preserve">
</t>
    </r>
  </si>
  <si>
    <r>
      <rPr>
        <b/>
        <i/>
        <sz val="13"/>
        <color theme="1"/>
        <rFont val="Calibri"/>
        <family val="2"/>
        <scheme val="minor"/>
      </rPr>
      <t xml:space="preserve">Instructions: </t>
    </r>
    <r>
      <rPr>
        <sz val="13"/>
        <color theme="1"/>
        <rFont val="Calibri"/>
        <family val="2"/>
        <scheme val="minor"/>
      </rPr>
      <t>Fill in the orange boxes. The exposure value is to be retrieved from EFSA calculator or an alternative exposure model and has to be expressed as % of AOEL. The dermal exposure value represents exposure without the use of protective gloves &amp; work wear (that covers arms, body and legs) but with the use of work wear (that covers arms, body and legs). Note that the inhalation exposure value is not related to a specific protection level and that it is considered negligible for outdoor uses. The calculation determines the termination day for the use of protective gloves &amp; work wear counting from the day of application, i.e., the Required Interval (RI) for use of gloves and/or work wear (green box).</t>
    </r>
    <r>
      <rPr>
        <i/>
        <sz val="13"/>
        <color theme="1"/>
        <rFont val="Calibri"/>
        <family val="2"/>
        <scheme val="minor"/>
      </rPr>
      <t xml:space="preserve">
</t>
    </r>
  </si>
  <si>
    <r>
      <t xml:space="preserve"> after application until field or green house may be re-entered to do wo</t>
    </r>
    <r>
      <rPr>
        <sz val="11"/>
        <rFont val="Calibri"/>
        <family val="2"/>
        <scheme val="minor"/>
      </rPr>
      <t>rk.</t>
    </r>
  </si>
  <si>
    <r>
      <rPr>
        <b/>
        <i/>
        <sz val="13"/>
        <color theme="1"/>
        <rFont val="Calibri"/>
        <family val="2"/>
        <scheme val="minor"/>
      </rPr>
      <t>Instructions:</t>
    </r>
    <r>
      <rPr>
        <b/>
        <sz val="13"/>
        <color theme="1"/>
        <rFont val="Calibri"/>
        <family val="2"/>
        <scheme val="minor"/>
      </rPr>
      <t xml:space="preserve"> </t>
    </r>
    <r>
      <rPr>
        <sz val="13"/>
        <color theme="1"/>
        <rFont val="Calibri"/>
        <family val="2"/>
        <scheme val="minor"/>
      </rPr>
      <t>Fill in the orange boxes. The exposure value is to be retrieved from EFSA calculator, or an alternative exposure model</t>
    </r>
    <r>
      <rPr>
        <sz val="13"/>
        <color rgb="FFFF0000"/>
        <rFont val="Calibri"/>
        <family val="2"/>
        <scheme val="minor"/>
      </rPr>
      <t>,</t>
    </r>
    <r>
      <rPr>
        <sz val="13"/>
        <color theme="1"/>
        <rFont val="Calibri"/>
        <family val="2"/>
        <scheme val="minor"/>
      </rPr>
      <t xml:space="preserve"> and has to be expressed as % of AOEL. The dermal exposure value represents exposure without the use of protective gloves or work wear (potential exposure). Note that the inhalation exposure value is not related to a specific protection level and that it is considered negligible for outdoor uses. The calculation determines the number of days, counting from terminating the use of protective gloves, during which only</t>
    </r>
    <r>
      <rPr>
        <sz val="13"/>
        <color rgb="FFFF0000"/>
        <rFont val="Calibri"/>
        <family val="2"/>
        <scheme val="minor"/>
      </rPr>
      <t xml:space="preserve"> </t>
    </r>
    <r>
      <rPr>
        <sz val="13"/>
        <color theme="1"/>
        <rFont val="Calibri"/>
        <family val="2"/>
        <scheme val="minor"/>
      </rPr>
      <t xml:space="preserve">work wear shall be used. </t>
    </r>
    <r>
      <rPr>
        <b/>
        <sz val="13"/>
        <color theme="1"/>
        <rFont val="Calibri"/>
        <family val="2"/>
        <scheme val="minor"/>
      </rPr>
      <t>RI for gloves &amp; work wear (days)</t>
    </r>
    <r>
      <rPr>
        <sz val="13"/>
        <color theme="1"/>
        <rFont val="Calibri"/>
        <family val="2"/>
        <scheme val="minor"/>
      </rPr>
      <t xml:space="preserve"> shall be provided in the orange box only when alternative 2 has been used in the Calculator. (RI=Required Interval for use of work wear)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</si>
</sst>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sz val="13"/>
      <color theme="1"/>
      <name val="Calibri"/>
      <family val="2"/>
      <scheme val="minor"/>
    </font>
    <font>
      <sz val="9"/>
      <color theme="1"/>
      <name val="Calibri"/>
      <family val="2"/>
      <scheme val="minor"/>
    </font>
    <font>
      <i/>
      <sz val="12"/>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i/>
      <sz val="16"/>
      <color theme="1"/>
      <name val="Calibri"/>
      <family val="2"/>
      <scheme val="minor"/>
    </font>
    <font>
      <i/>
      <sz val="16"/>
      <color rgb="FFFF0000"/>
      <name val="Calibri"/>
      <family val="2"/>
      <scheme val="minor"/>
    </font>
    <font>
      <b/>
      <sz val="24"/>
      <color theme="1"/>
      <name val="Calibri"/>
      <family val="2"/>
      <scheme val="minor"/>
    </font>
    <font>
      <sz val="24"/>
      <color theme="1"/>
      <name val="Calibri"/>
      <family val="2"/>
      <scheme val="minor"/>
    </font>
    <font>
      <i/>
      <sz val="13"/>
      <color theme="1"/>
      <name val="Calibri"/>
      <family val="2"/>
      <scheme val="minor"/>
    </font>
    <font>
      <b/>
      <i/>
      <sz val="13"/>
      <color theme="1"/>
      <name val="Calibri"/>
      <family val="2"/>
      <scheme val="minor"/>
    </font>
    <font>
      <b/>
      <sz val="13"/>
      <color theme="1"/>
      <name val="Calibri"/>
      <family val="2"/>
      <scheme val="minor"/>
    </font>
    <font>
      <b/>
      <sz val="11"/>
      <color theme="1"/>
      <name val="Calibri"/>
      <family val="2"/>
      <scheme val="minor"/>
    </font>
    <font>
      <strike/>
      <sz val="11"/>
      <color rgb="FF7030A0"/>
      <name val="Calibri"/>
      <family val="2"/>
      <scheme val="minor"/>
    </font>
    <font>
      <sz val="13"/>
      <color rgb="FFFF0000"/>
      <name val="Calibri"/>
      <family val="2"/>
      <scheme val="minor"/>
    </font>
    <font>
      <sz val="13"/>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108">
    <xf numFmtId="0" fontId="0" fillId="0" borderId="0" xfId="0"/>
    <xf numFmtId="0" fontId="0" fillId="2" borderId="1" xfId="0" applyFill="1" applyBorder="1"/>
    <xf numFmtId="0" fontId="0" fillId="2" borderId="2" xfId="0" applyFill="1" applyBorder="1"/>
    <xf numFmtId="0" fontId="0" fillId="2" borderId="4" xfId="0" applyFill="1" applyBorder="1"/>
    <xf numFmtId="0" fontId="0" fillId="2" borderId="0" xfId="0" applyFill="1" applyBorder="1"/>
    <xf numFmtId="0" fontId="0" fillId="2" borderId="5" xfId="0" applyFill="1" applyBorder="1"/>
    <xf numFmtId="0" fontId="0" fillId="0" borderId="1" xfId="0" applyBorder="1"/>
    <xf numFmtId="0" fontId="0" fillId="0" borderId="2" xfId="0" applyBorder="1"/>
    <xf numFmtId="0" fontId="0" fillId="2" borderId="4" xfId="0" applyFill="1" applyBorder="1" applyAlignment="1"/>
    <xf numFmtId="0" fontId="0" fillId="0" borderId="5" xfId="0" applyBorder="1"/>
    <xf numFmtId="0" fontId="0" fillId="2" borderId="3" xfId="0" applyFill="1" applyBorder="1" applyAlignment="1"/>
    <xf numFmtId="0" fontId="4" fillId="2" borderId="5" xfId="0" applyFont="1" applyFill="1" applyBorder="1" applyAlignment="1"/>
    <xf numFmtId="0" fontId="4" fillId="2" borderId="4" xfId="0" applyFont="1" applyFill="1" applyBorder="1" applyAlignment="1"/>
    <xf numFmtId="0" fontId="0" fillId="0" borderId="4" xfId="0" applyBorder="1"/>
    <xf numFmtId="0" fontId="6" fillId="2" borderId="0" xfId="0" applyFont="1" applyFill="1" applyBorder="1"/>
    <xf numFmtId="0" fontId="5" fillId="2" borderId="5" xfId="0" applyFont="1" applyFill="1" applyBorder="1"/>
    <xf numFmtId="0" fontId="0" fillId="2" borderId="0" xfId="0" applyFill="1"/>
    <xf numFmtId="0" fontId="1" fillId="2" borderId="0" xfId="0" applyFont="1" applyFill="1" applyAlignment="1">
      <alignment wrapText="1"/>
    </xf>
    <xf numFmtId="0" fontId="0" fillId="2" borderId="0" xfId="0" applyFill="1" applyAlignment="1"/>
    <xf numFmtId="0" fontId="2" fillId="2" borderId="5" xfId="0" applyFont="1" applyFill="1" applyBorder="1"/>
    <xf numFmtId="0" fontId="9" fillId="2" borderId="0" xfId="0" applyFont="1" applyFill="1" applyBorder="1"/>
    <xf numFmtId="0" fontId="2" fillId="2" borderId="0" xfId="0" applyFont="1" applyFill="1" applyBorder="1"/>
    <xf numFmtId="0" fontId="9" fillId="2" borderId="0" xfId="0" applyFont="1" applyFill="1" applyBorder="1" applyAlignment="1">
      <alignment horizontal="center"/>
    </xf>
    <xf numFmtId="0" fontId="9" fillId="2" borderId="5" xfId="0" applyFont="1" applyFill="1" applyBorder="1"/>
    <xf numFmtId="0" fontId="2" fillId="6" borderId="8" xfId="0" applyFont="1" applyFill="1" applyBorder="1"/>
    <xf numFmtId="0" fontId="9" fillId="6" borderId="7" xfId="0" applyFont="1" applyFill="1" applyBorder="1"/>
    <xf numFmtId="0" fontId="9" fillId="6" borderId="7" xfId="0" applyFont="1" applyFill="1" applyBorder="1" applyAlignment="1">
      <alignment horizontal="center"/>
    </xf>
    <xf numFmtId="0" fontId="4" fillId="2" borderId="5" xfId="0" applyFont="1" applyFill="1" applyBorder="1"/>
    <xf numFmtId="0" fontId="8" fillId="2" borderId="0" xfId="0" applyFont="1" applyFill="1" applyBorder="1"/>
    <xf numFmtId="0" fontId="4" fillId="2" borderId="0" xfId="0" applyFont="1" applyFill="1" applyBorder="1"/>
    <xf numFmtId="0" fontId="8" fillId="2" borderId="0" xfId="0" applyFont="1" applyFill="1" applyBorder="1" applyAlignment="1">
      <alignment horizontal="center"/>
    </xf>
    <xf numFmtId="0" fontId="8" fillId="2" borderId="5" xfId="0" applyFont="1" applyFill="1" applyBorder="1" applyAlignment="1">
      <alignment horizontal="right"/>
    </xf>
    <xf numFmtId="0" fontId="8" fillId="2" borderId="5" xfId="0" applyFont="1" applyFill="1" applyBorder="1"/>
    <xf numFmtId="9" fontId="8" fillId="2" borderId="5" xfId="0" applyNumberFormat="1" applyFont="1" applyFill="1" applyBorder="1"/>
    <xf numFmtId="9" fontId="8" fillId="2" borderId="0" xfId="1" applyFont="1" applyFill="1" applyBorder="1" applyAlignment="1">
      <alignment horizontal="left" vertical="top"/>
    </xf>
    <xf numFmtId="0" fontId="8" fillId="2" borderId="5" xfId="0" applyFont="1" applyFill="1" applyBorder="1" applyAlignment="1" applyProtection="1">
      <alignment horizontal="right"/>
    </xf>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9" fontId="8" fillId="2" borderId="5" xfId="0" applyNumberFormat="1" applyFont="1" applyFill="1" applyBorder="1" applyProtection="1"/>
    <xf numFmtId="9" fontId="8" fillId="2" borderId="0" xfId="1" applyFont="1" applyFill="1" applyBorder="1" applyAlignment="1" applyProtection="1">
      <alignment horizontal="left" vertical="top"/>
    </xf>
    <xf numFmtId="0" fontId="9" fillId="2" borderId="4" xfId="0" applyFont="1" applyFill="1" applyBorder="1"/>
    <xf numFmtId="0" fontId="2" fillId="2" borderId="0" xfId="0" applyFont="1" applyFill="1" applyBorder="1" applyAlignment="1">
      <alignment horizontal="center"/>
    </xf>
    <xf numFmtId="0" fontId="7" fillId="2" borderId="0" xfId="0" applyFont="1" applyFill="1" applyAlignment="1">
      <alignment vertical="top" wrapText="1"/>
    </xf>
    <xf numFmtId="0" fontId="8" fillId="2" borderId="4" xfId="0" applyFont="1" applyFill="1" applyBorder="1"/>
    <xf numFmtId="0" fontId="2" fillId="7" borderId="8" xfId="0" applyFont="1" applyFill="1" applyBorder="1"/>
    <xf numFmtId="0" fontId="2" fillId="7" borderId="7" xfId="0" applyFont="1" applyFill="1" applyBorder="1"/>
    <xf numFmtId="0" fontId="2" fillId="2" borderId="6" xfId="0" applyFont="1" applyFill="1" applyBorder="1"/>
    <xf numFmtId="0" fontId="9" fillId="6" borderId="6" xfId="0" applyFont="1" applyFill="1" applyBorder="1"/>
    <xf numFmtId="0" fontId="0" fillId="7" borderId="7" xfId="0" applyFill="1" applyBorder="1"/>
    <xf numFmtId="0" fontId="0" fillId="7" borderId="6" xfId="0" applyFill="1" applyBorder="1"/>
    <xf numFmtId="9" fontId="8" fillId="2" borderId="0" xfId="0" applyNumberFormat="1" applyFont="1" applyFill="1" applyBorder="1"/>
    <xf numFmtId="9" fontId="0" fillId="2" borderId="0" xfId="1" applyFont="1" applyFill="1" applyBorder="1"/>
    <xf numFmtId="0" fontId="11" fillId="6" borderId="8" xfId="0" applyFont="1" applyFill="1" applyBorder="1"/>
    <xf numFmtId="0" fontId="11" fillId="7" borderId="8" xfId="0" applyFont="1" applyFill="1" applyBorder="1"/>
    <xf numFmtId="0" fontId="2" fillId="4" borderId="9" xfId="0" applyFont="1" applyFill="1" applyBorder="1"/>
    <xf numFmtId="9" fontId="2" fillId="5" borderId="9" xfId="1" applyFont="1" applyFill="1" applyBorder="1" applyProtection="1">
      <protection locked="0"/>
    </xf>
    <xf numFmtId="165" fontId="9" fillId="2" borderId="0" xfId="0" applyNumberFormat="1" applyFont="1" applyFill="1" applyBorder="1"/>
    <xf numFmtId="0" fontId="2" fillId="5" borderId="10" xfId="0" applyFont="1" applyFill="1" applyBorder="1" applyProtection="1">
      <protection locked="0"/>
    </xf>
    <xf numFmtId="164" fontId="2" fillId="5" borderId="9" xfId="1" applyNumberFormat="1" applyFont="1" applyFill="1" applyBorder="1" applyProtection="1">
      <protection locked="0"/>
    </xf>
    <xf numFmtId="0" fontId="2" fillId="2" borderId="3" xfId="0" applyFont="1" applyFill="1" applyBorder="1" applyAlignment="1">
      <alignment horizontal="center" vertical="top"/>
    </xf>
    <xf numFmtId="0" fontId="9" fillId="2" borderId="2" xfId="0" applyFont="1" applyFill="1" applyBorder="1" applyAlignment="1">
      <alignment vertical="top"/>
    </xf>
    <xf numFmtId="0" fontId="11" fillId="2" borderId="8" xfId="0" applyFont="1" applyFill="1" applyBorder="1"/>
    <xf numFmtId="0" fontId="0" fillId="2" borderId="0" xfId="0" applyFont="1" applyFill="1"/>
    <xf numFmtId="0" fontId="0" fillId="0" borderId="0" xfId="0" applyFont="1"/>
    <xf numFmtId="0" fontId="19" fillId="0" borderId="8" xfId="0" applyFont="1" applyBorder="1"/>
    <xf numFmtId="0" fontId="0" fillId="0" borderId="6" xfId="0" applyFont="1" applyBorder="1"/>
    <xf numFmtId="0" fontId="0" fillId="2" borderId="0" xfId="0" applyFont="1" applyFill="1" applyBorder="1"/>
    <xf numFmtId="0" fontId="0" fillId="2" borderId="4" xfId="0" applyFont="1" applyFill="1" applyBorder="1" applyAlignment="1"/>
    <xf numFmtId="0" fontId="0" fillId="2" borderId="8" xfId="0" applyFont="1" applyFill="1" applyBorder="1"/>
    <xf numFmtId="0" fontId="2" fillId="5" borderId="9" xfId="0" applyFont="1" applyFill="1" applyBorder="1" applyProtection="1">
      <protection locked="0"/>
    </xf>
    <xf numFmtId="0" fontId="0" fillId="2" borderId="5" xfId="0" applyFont="1" applyFill="1" applyBorder="1"/>
    <xf numFmtId="0" fontId="0" fillId="2" borderId="4" xfId="0" applyFont="1" applyFill="1" applyBorder="1"/>
    <xf numFmtId="9" fontId="8" fillId="2" borderId="0" xfId="1" applyNumberFormat="1" applyFont="1" applyFill="1" applyBorder="1" applyAlignment="1">
      <alignment horizontal="left" vertical="top"/>
    </xf>
    <xf numFmtId="0" fontId="0" fillId="2" borderId="3" xfId="0" applyFont="1" applyFill="1" applyBorder="1"/>
    <xf numFmtId="0" fontId="0" fillId="2" borderId="1" xfId="0" applyFont="1" applyFill="1" applyBorder="1"/>
    <xf numFmtId="0" fontId="0" fillId="2" borderId="3" xfId="0" applyFont="1" applyFill="1" applyBorder="1" applyAlignment="1"/>
    <xf numFmtId="0" fontId="0" fillId="0" borderId="2" xfId="0" applyFont="1" applyBorder="1"/>
    <xf numFmtId="0" fontId="0" fillId="2" borderId="2" xfId="0" applyFont="1" applyFill="1" applyBorder="1"/>
    <xf numFmtId="0" fontId="0" fillId="0" borderId="1" xfId="0" applyFont="1" applyBorder="1"/>
    <xf numFmtId="164" fontId="2" fillId="3" borderId="2" xfId="0" applyNumberFormat="1" applyFont="1" applyFill="1" applyBorder="1" applyAlignment="1">
      <alignment horizontal="center" vertical="center"/>
    </xf>
    <xf numFmtId="164" fontId="2" fillId="3" borderId="2" xfId="0" applyNumberFormat="1" applyFont="1" applyFill="1" applyBorder="1" applyAlignment="1" applyProtection="1">
      <alignment horizontal="center" vertical="center"/>
    </xf>
    <xf numFmtId="0" fontId="11" fillId="6" borderId="7" xfId="0" applyFont="1" applyFill="1" applyBorder="1"/>
    <xf numFmtId="0" fontId="11" fillId="6" borderId="6" xfId="0" applyFont="1" applyFill="1" applyBorder="1"/>
    <xf numFmtId="0" fontId="11" fillId="2" borderId="8" xfId="0" applyFont="1" applyFill="1" applyBorder="1" applyAlignment="1">
      <alignment horizontal="left"/>
    </xf>
    <xf numFmtId="0" fontId="11" fillId="7" borderId="8" xfId="0" applyFont="1" applyFill="1" applyBorder="1" applyAlignment="1">
      <alignment horizontal="left"/>
    </xf>
    <xf numFmtId="0" fontId="2" fillId="7" borderId="7" xfId="0" applyFont="1" applyFill="1" applyBorder="1" applyAlignment="1">
      <alignment horizontal="left"/>
    </xf>
    <xf numFmtId="0" fontId="2" fillId="2" borderId="6" xfId="0" applyFont="1" applyFill="1" applyBorder="1" applyAlignment="1">
      <alignment horizontal="left"/>
    </xf>
    <xf numFmtId="0" fontId="2" fillId="2" borderId="3" xfId="0" applyFont="1" applyFill="1" applyBorder="1" applyAlignment="1" applyProtection="1">
      <alignment horizontal="center" vertical="center"/>
    </xf>
    <xf numFmtId="0" fontId="2" fillId="2" borderId="3" xfId="0" applyFont="1" applyFill="1" applyBorder="1" applyAlignment="1">
      <alignment horizontal="center" vertical="center"/>
    </xf>
    <xf numFmtId="0" fontId="0" fillId="2" borderId="2" xfId="0" applyFill="1" applyBorder="1" applyAlignment="1" applyProtection="1">
      <alignment vertical="center"/>
    </xf>
    <xf numFmtId="0" fontId="9" fillId="2" borderId="2" xfId="0" applyFont="1" applyFill="1" applyBorder="1" applyAlignment="1">
      <alignment vertical="center"/>
    </xf>
    <xf numFmtId="0" fontId="9" fillId="0" borderId="0" xfId="0" applyFont="1" applyBorder="1" applyAlignment="1">
      <alignment vertical="top" wrapText="1"/>
    </xf>
    <xf numFmtId="0" fontId="0" fillId="2" borderId="2" xfId="0" applyFont="1" applyFill="1" applyBorder="1" applyAlignment="1">
      <alignmen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16" fillId="8" borderId="0" xfId="0" applyFont="1" applyFill="1" applyAlignment="1">
      <alignment vertical="top" wrapText="1"/>
    </xf>
    <xf numFmtId="0" fontId="18" fillId="8" borderId="0" xfId="0" applyFont="1" applyFill="1" applyAlignment="1">
      <alignment vertical="top" wrapText="1"/>
    </xf>
    <xf numFmtId="0" fontId="5" fillId="8" borderId="0" xfId="0" applyFont="1" applyFill="1" applyAlignment="1">
      <alignment vertical="top" wrapText="1"/>
    </xf>
    <xf numFmtId="0" fontId="11" fillId="6" borderId="8" xfId="0" applyFont="1" applyFill="1" applyBorder="1" applyAlignment="1">
      <alignment wrapText="1"/>
    </xf>
    <xf numFmtId="0" fontId="0" fillId="0" borderId="7" xfId="0" applyFont="1" applyBorder="1" applyAlignment="1">
      <alignment wrapText="1"/>
    </xf>
    <xf numFmtId="0" fontId="0" fillId="0" borderId="6" xfId="0" applyFont="1" applyBorder="1" applyAlignment="1">
      <alignment wrapText="1"/>
    </xf>
    <xf numFmtId="0" fontId="0" fillId="0" borderId="5" xfId="0" applyFont="1" applyBorder="1" applyAlignment="1">
      <alignment wrapText="1"/>
    </xf>
    <xf numFmtId="0" fontId="0" fillId="0" borderId="0" xfId="0" applyFont="1" applyAlignment="1">
      <alignment wrapText="1"/>
    </xf>
    <xf numFmtId="0" fontId="0" fillId="0" borderId="4" xfId="0" applyFont="1" applyBorder="1" applyAlignment="1">
      <alignment wrapText="1"/>
    </xf>
    <xf numFmtId="0" fontId="0" fillId="2" borderId="2" xfId="0" applyFont="1" applyFill="1" applyBorder="1" applyAlignment="1">
      <alignment wrapText="1"/>
    </xf>
    <xf numFmtId="0" fontId="0" fillId="0" borderId="2" xfId="0" applyFont="1" applyBorder="1" applyAlignment="1">
      <alignment wrapText="1"/>
    </xf>
    <xf numFmtId="0" fontId="0" fillId="0" borderId="1" xfId="0" applyFont="1" applyBorder="1" applyAlignment="1">
      <alignment wrapText="1"/>
    </xf>
  </cellXfs>
  <cellStyles count="2">
    <cellStyle name="Normal" xfId="0" builtinId="0"/>
    <cellStyle name="Pro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7"/>
  <sheetViews>
    <sheetView zoomScale="54" zoomScaleNormal="60" workbookViewId="0">
      <selection sqref="A1:F12"/>
    </sheetView>
  </sheetViews>
  <sheetFormatPr defaultRowHeight="15" x14ac:dyDescent="0.25"/>
  <cols>
    <col min="1" max="1" width="255.5703125" customWidth="1"/>
    <col min="4" max="4" width="8.5703125" customWidth="1"/>
    <col min="6" max="6" width="19.42578125" customWidth="1"/>
  </cols>
  <sheetData>
    <row r="1" spans="1:41" ht="409.5" customHeight="1" x14ac:dyDescent="0.25">
      <c r="A1" s="92" t="s">
        <v>31</v>
      </c>
      <c r="B1" s="92"/>
      <c r="C1" s="92"/>
      <c r="D1" s="92"/>
      <c r="E1" s="92"/>
      <c r="F1" s="92"/>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4.85" customHeight="1" x14ac:dyDescent="0.25">
      <c r="A2" s="92"/>
      <c r="B2" s="92"/>
      <c r="C2" s="92"/>
      <c r="D2" s="92"/>
      <c r="E2" s="92"/>
      <c r="F2" s="9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14.85" customHeight="1" x14ac:dyDescent="0.25">
      <c r="A3" s="92"/>
      <c r="B3" s="92"/>
      <c r="C3" s="92"/>
      <c r="D3" s="92"/>
      <c r="E3" s="92"/>
      <c r="F3" s="9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14.85" customHeight="1" x14ac:dyDescent="0.25">
      <c r="A4" s="92"/>
      <c r="B4" s="92"/>
      <c r="C4" s="92"/>
      <c r="D4" s="92"/>
      <c r="E4" s="92"/>
      <c r="F4" s="92"/>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14.85" customHeight="1" x14ac:dyDescent="0.25">
      <c r="A5" s="92"/>
      <c r="B5" s="92"/>
      <c r="C5" s="92"/>
      <c r="D5" s="92"/>
      <c r="E5" s="92"/>
      <c r="F5" s="92"/>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14.85" customHeight="1" x14ac:dyDescent="0.25">
      <c r="A6" s="92"/>
      <c r="B6" s="92"/>
      <c r="C6" s="92"/>
      <c r="D6" s="92"/>
      <c r="E6" s="92"/>
      <c r="F6" s="92"/>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14.85" customHeight="1" x14ac:dyDescent="0.25">
      <c r="A7" s="92"/>
      <c r="B7" s="92"/>
      <c r="C7" s="92"/>
      <c r="D7" s="92"/>
      <c r="E7" s="92"/>
      <c r="F7" s="92"/>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14.85" customHeight="1" x14ac:dyDescent="0.25">
      <c r="A8" s="92"/>
      <c r="B8" s="92"/>
      <c r="C8" s="92"/>
      <c r="D8" s="92"/>
      <c r="E8" s="92"/>
      <c r="F8" s="92"/>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14.85" customHeight="1" x14ac:dyDescent="0.25">
      <c r="A9" s="92"/>
      <c r="B9" s="92"/>
      <c r="C9" s="92"/>
      <c r="D9" s="92"/>
      <c r="E9" s="92"/>
      <c r="F9" s="92"/>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x14ac:dyDescent="0.25">
      <c r="A10" s="92"/>
      <c r="B10" s="92"/>
      <c r="C10" s="92"/>
      <c r="D10" s="92"/>
      <c r="E10" s="92"/>
      <c r="F10" s="92"/>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25">
      <c r="A11" s="92"/>
      <c r="B11" s="92"/>
      <c r="C11" s="92"/>
      <c r="D11" s="92"/>
      <c r="E11" s="92"/>
      <c r="F11" s="92"/>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ht="24" customHeight="1" x14ac:dyDescent="0.25">
      <c r="A12" s="92"/>
      <c r="B12" s="92"/>
      <c r="C12" s="92"/>
      <c r="D12" s="92"/>
      <c r="E12" s="92"/>
      <c r="F12" s="92"/>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25">
      <c r="A13" s="1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x14ac:dyDescent="0.25">
      <c r="A14" s="1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x14ac:dyDescent="0.25">
      <c r="A15" s="1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x14ac:dyDescent="0.25">
      <c r="A16" s="1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41" x14ac:dyDescent="0.25">
      <c r="A17" s="1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x14ac:dyDescent="0.25">
      <c r="A18" s="1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x14ac:dyDescent="0.25">
      <c r="A19" s="1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x14ac:dyDescent="0.25">
      <c r="A20" s="1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5">
      <c r="A21" s="1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5">
      <c r="A22" s="1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x14ac:dyDescent="0.25">
      <c r="A23" s="1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x14ac:dyDescent="0.25">
      <c r="A24" s="1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x14ac:dyDescent="0.25">
      <c r="A25" s="1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x14ac:dyDescent="0.25">
      <c r="A26" s="1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x14ac:dyDescent="0.25">
      <c r="A27" s="1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x14ac:dyDescent="0.25">
      <c r="A28" s="1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1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1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1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1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1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1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1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1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1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1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1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1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1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1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1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1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1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1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16"/>
    </row>
  </sheetData>
  <mergeCells count="1">
    <mergeCell ref="A1:F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7"/>
  <sheetViews>
    <sheetView tabSelected="1" topLeftCell="A22" zoomScale="70" zoomScaleNormal="70" workbookViewId="0">
      <selection activeCell="B41" sqref="B41:X41"/>
    </sheetView>
  </sheetViews>
  <sheetFormatPr defaultColWidth="9.42578125" defaultRowHeight="15" x14ac:dyDescent="0.25"/>
  <cols>
    <col min="1" max="1" width="3" customWidth="1"/>
    <col min="2" max="2" width="7.5703125" customWidth="1"/>
    <col min="3" max="3" width="2.5703125" customWidth="1"/>
    <col min="4" max="4" width="16.140625" customWidth="1"/>
    <col min="5" max="5" width="6.42578125" customWidth="1"/>
    <col min="6" max="6" width="7.42578125" customWidth="1"/>
    <col min="7" max="7" width="2" customWidth="1"/>
    <col min="8" max="8" width="1.5703125" customWidth="1"/>
    <col min="9" max="9" width="4.5703125" customWidth="1"/>
    <col min="10" max="10" width="1.5703125" customWidth="1"/>
    <col min="11" max="11" width="4.140625" customWidth="1"/>
    <col min="12" max="12" width="1.5703125" customWidth="1"/>
    <col min="13" max="13" width="23.5703125" customWidth="1"/>
    <col min="14" max="14" width="5" customWidth="1"/>
    <col min="15" max="15" width="4.5703125" customWidth="1"/>
    <col min="16" max="16" width="51.42578125" customWidth="1"/>
    <col min="17" max="17" width="12.42578125" customWidth="1"/>
    <col min="18" max="18" width="6.140625" customWidth="1"/>
    <col min="19" max="19" width="7.140625" customWidth="1"/>
    <col min="20" max="20" width="33.42578125" customWidth="1"/>
    <col min="21" max="21" width="6.5703125" customWidth="1"/>
    <col min="22" max="22" width="11.42578125" hidden="1" customWidth="1"/>
    <col min="23" max="23" width="4.42578125" hidden="1" customWidth="1"/>
    <col min="24" max="24" width="6.5703125" hidden="1" customWidth="1"/>
  </cols>
  <sheetData>
    <row r="1" spans="1:24" x14ac:dyDescent="0.25">
      <c r="A1" s="63"/>
      <c r="B1" s="96" t="s">
        <v>34</v>
      </c>
      <c r="C1" s="96"/>
      <c r="D1" s="96"/>
      <c r="E1" s="96"/>
      <c r="F1" s="96"/>
      <c r="G1" s="96"/>
      <c r="H1" s="96"/>
      <c r="I1" s="96"/>
      <c r="J1" s="96"/>
      <c r="K1" s="96"/>
      <c r="L1" s="96"/>
      <c r="M1" s="96"/>
      <c r="N1" s="96"/>
      <c r="O1" s="96"/>
      <c r="P1" s="96"/>
      <c r="Q1" s="96"/>
      <c r="R1" s="96"/>
      <c r="S1" s="96"/>
      <c r="T1" s="96"/>
      <c r="U1" s="96"/>
      <c r="V1" s="96"/>
      <c r="W1" s="96"/>
      <c r="X1" s="96"/>
    </row>
    <row r="2" spans="1:24" ht="73.5" customHeight="1" x14ac:dyDescent="0.25">
      <c r="A2" s="63"/>
      <c r="B2" s="96"/>
      <c r="C2" s="96"/>
      <c r="D2" s="96"/>
      <c r="E2" s="96"/>
      <c r="F2" s="96"/>
      <c r="G2" s="96"/>
      <c r="H2" s="96"/>
      <c r="I2" s="96"/>
      <c r="J2" s="96"/>
      <c r="K2" s="96"/>
      <c r="L2" s="96"/>
      <c r="M2" s="96"/>
      <c r="N2" s="96"/>
      <c r="O2" s="96"/>
      <c r="P2" s="96"/>
      <c r="Q2" s="96"/>
      <c r="R2" s="96"/>
      <c r="S2" s="96"/>
      <c r="T2" s="96"/>
      <c r="U2" s="96"/>
      <c r="V2" s="96"/>
      <c r="W2" s="96"/>
      <c r="X2" s="96"/>
    </row>
    <row r="3" spans="1:24" ht="15.75" thickBot="1" x14ac:dyDescent="0.3">
      <c r="A3" s="63"/>
      <c r="B3" s="63"/>
      <c r="C3" s="63"/>
      <c r="D3" s="63"/>
      <c r="E3" s="63"/>
      <c r="F3" s="63"/>
      <c r="G3" s="63"/>
      <c r="H3" s="63"/>
      <c r="I3" s="63"/>
      <c r="J3" s="63"/>
      <c r="K3" s="63"/>
      <c r="L3" s="63"/>
      <c r="M3" s="63"/>
      <c r="N3" s="63"/>
      <c r="O3" s="63"/>
      <c r="P3" s="63"/>
      <c r="Q3" s="63"/>
      <c r="R3" s="63"/>
      <c r="S3" s="63"/>
      <c r="T3" s="63" t="s">
        <v>21</v>
      </c>
      <c r="U3" s="63"/>
      <c r="V3" s="64"/>
      <c r="W3" s="64"/>
      <c r="X3" s="64"/>
    </row>
    <row r="4" spans="1:24" ht="15.75" thickBot="1" x14ac:dyDescent="0.3">
      <c r="A4" s="63"/>
      <c r="B4" s="99" t="s">
        <v>20</v>
      </c>
      <c r="C4" s="100"/>
      <c r="D4" s="100"/>
      <c r="E4" s="100"/>
      <c r="F4" s="100"/>
      <c r="G4" s="100"/>
      <c r="H4" s="100"/>
      <c r="I4" s="100"/>
      <c r="J4" s="100"/>
      <c r="K4" s="100"/>
      <c r="L4" s="100"/>
      <c r="M4" s="101"/>
      <c r="N4" s="63"/>
      <c r="O4" s="63"/>
      <c r="P4" s="63"/>
      <c r="Q4" s="63"/>
      <c r="R4" s="63"/>
      <c r="S4" s="63"/>
      <c r="T4" s="63"/>
      <c r="U4" s="63"/>
      <c r="V4" s="64"/>
      <c r="W4" s="64"/>
      <c r="X4" s="64"/>
    </row>
    <row r="5" spans="1:24" ht="21.75" thickBot="1" x14ac:dyDescent="0.4">
      <c r="A5" s="63"/>
      <c r="B5" s="102"/>
      <c r="C5" s="103"/>
      <c r="D5" s="103"/>
      <c r="E5" s="103"/>
      <c r="F5" s="103"/>
      <c r="G5" s="103"/>
      <c r="H5" s="103"/>
      <c r="I5" s="103"/>
      <c r="J5" s="103"/>
      <c r="K5" s="103"/>
      <c r="L5" s="103"/>
      <c r="M5" s="104"/>
      <c r="N5" s="63"/>
      <c r="O5" s="53" t="s">
        <v>14</v>
      </c>
      <c r="P5" s="82" t="s">
        <v>19</v>
      </c>
      <c r="Q5" s="82"/>
      <c r="R5" s="83"/>
      <c r="S5" s="63"/>
      <c r="T5" s="65" t="s">
        <v>18</v>
      </c>
      <c r="U5" s="66"/>
      <c r="V5" s="64"/>
      <c r="W5" s="64"/>
      <c r="X5" s="64"/>
    </row>
    <row r="6" spans="1:24" ht="18.75" x14ac:dyDescent="0.3">
      <c r="A6" s="63"/>
      <c r="B6" s="19"/>
      <c r="C6" s="20"/>
      <c r="D6" s="21"/>
      <c r="E6" s="22"/>
      <c r="F6" s="20"/>
      <c r="G6" s="20"/>
      <c r="H6" s="20"/>
      <c r="I6" s="20"/>
      <c r="J6" s="20"/>
      <c r="K6" s="20"/>
      <c r="L6" s="20"/>
      <c r="M6" s="41"/>
      <c r="N6" s="63"/>
      <c r="O6" s="15"/>
      <c r="P6" s="14"/>
      <c r="Q6" s="67"/>
      <c r="R6" s="68"/>
      <c r="S6" s="63"/>
      <c r="T6" s="69" t="s">
        <v>15</v>
      </c>
      <c r="U6" s="70"/>
      <c r="V6" s="64"/>
      <c r="W6" s="64"/>
      <c r="X6" s="64"/>
    </row>
    <row r="7" spans="1:24" ht="18.75" x14ac:dyDescent="0.3">
      <c r="A7" s="63"/>
      <c r="B7" s="31" t="s">
        <v>3</v>
      </c>
      <c r="C7" s="28" t="s">
        <v>0</v>
      </c>
      <c r="D7" s="28" t="s">
        <v>5</v>
      </c>
      <c r="E7" s="30" t="s">
        <v>1</v>
      </c>
      <c r="F7" s="28" t="s">
        <v>11</v>
      </c>
      <c r="G7" s="28" t="s">
        <v>12</v>
      </c>
      <c r="H7" s="28"/>
      <c r="I7" s="28" t="s">
        <v>13</v>
      </c>
      <c r="J7" s="28"/>
      <c r="K7" s="28"/>
      <c r="L7" s="28"/>
      <c r="M7" s="44"/>
      <c r="N7" s="63"/>
      <c r="O7" s="15"/>
      <c r="P7" s="55" t="s">
        <v>10</v>
      </c>
      <c r="Q7" s="56" t="e">
        <f>(U8/U6)</f>
        <v>#DIV/0!</v>
      </c>
      <c r="R7" s="12"/>
      <c r="S7" s="63"/>
      <c r="T7" s="71"/>
      <c r="U7" s="72"/>
      <c r="V7" s="64"/>
      <c r="W7" s="64"/>
      <c r="X7" s="64"/>
    </row>
    <row r="8" spans="1:24" ht="18.75" x14ac:dyDescent="0.3">
      <c r="A8" s="63"/>
      <c r="B8" s="32"/>
      <c r="C8" s="28"/>
      <c r="D8" s="28"/>
      <c r="E8" s="30"/>
      <c r="F8" s="28"/>
      <c r="G8" s="28"/>
      <c r="H8" s="28"/>
      <c r="I8" s="28"/>
      <c r="J8" s="28"/>
      <c r="K8" s="28"/>
      <c r="L8" s="28"/>
      <c r="M8" s="44"/>
      <c r="N8" s="63"/>
      <c r="O8" s="15"/>
      <c r="P8" s="20"/>
      <c r="Q8" s="57"/>
      <c r="R8" s="12"/>
      <c r="S8" s="63"/>
      <c r="T8" s="71" t="s">
        <v>16</v>
      </c>
      <c r="U8" s="70"/>
      <c r="V8" s="64"/>
      <c r="W8" s="64"/>
      <c r="X8" s="64"/>
    </row>
    <row r="9" spans="1:24" ht="18.75" x14ac:dyDescent="0.3">
      <c r="A9" s="63"/>
      <c r="B9" s="33">
        <v>1</v>
      </c>
      <c r="C9" s="28" t="s">
        <v>0</v>
      </c>
      <c r="D9" s="28" t="s">
        <v>5</v>
      </c>
      <c r="E9" s="30" t="s">
        <v>1</v>
      </c>
      <c r="F9" s="73" t="e">
        <f>DE_value_3</f>
        <v>#DIV/0!</v>
      </c>
      <c r="G9" s="28" t="s">
        <v>12</v>
      </c>
      <c r="H9" s="28"/>
      <c r="I9" s="51" t="e">
        <f>IE_value_3</f>
        <v>#DIV/0!</v>
      </c>
      <c r="J9" s="28"/>
      <c r="K9" s="28"/>
      <c r="L9" s="28"/>
      <c r="M9" s="44"/>
      <c r="N9" s="63"/>
      <c r="O9" s="15"/>
      <c r="P9" s="55" t="s">
        <v>9</v>
      </c>
      <c r="Q9" s="56" t="e">
        <f>U10/U6</f>
        <v>#DIV/0!</v>
      </c>
      <c r="R9" s="12"/>
      <c r="S9" s="63"/>
      <c r="T9" s="71"/>
      <c r="U9" s="72"/>
      <c r="V9" s="64"/>
      <c r="W9" s="64"/>
      <c r="X9" s="64"/>
    </row>
    <row r="10" spans="1:24" ht="18.75" x14ac:dyDescent="0.3">
      <c r="A10" s="63"/>
      <c r="B10" s="23"/>
      <c r="C10" s="20"/>
      <c r="D10" s="20"/>
      <c r="E10" s="20"/>
      <c r="F10" s="20"/>
      <c r="G10" s="20"/>
      <c r="H10" s="20"/>
      <c r="I10" s="20"/>
      <c r="J10" s="20"/>
      <c r="K10" s="28"/>
      <c r="L10" s="28"/>
      <c r="M10" s="44"/>
      <c r="N10" s="63"/>
      <c r="O10" s="15"/>
      <c r="P10" s="20"/>
      <c r="Q10" s="20"/>
      <c r="R10" s="12"/>
      <c r="S10" s="63"/>
      <c r="T10" s="71" t="s">
        <v>17</v>
      </c>
      <c r="U10" s="70"/>
      <c r="V10" s="64"/>
      <c r="W10" s="64"/>
      <c r="X10" s="64"/>
    </row>
    <row r="11" spans="1:24" ht="19.5" thickBot="1" x14ac:dyDescent="0.35">
      <c r="A11" s="63"/>
      <c r="B11" s="33" t="e">
        <f>B9-IE_value_3</f>
        <v>#DIV/0!</v>
      </c>
      <c r="C11" s="28" t="s">
        <v>0</v>
      </c>
      <c r="D11" s="28" t="s">
        <v>5</v>
      </c>
      <c r="E11" s="30" t="s">
        <v>1</v>
      </c>
      <c r="F11" s="34" t="e">
        <f>DE_value_3</f>
        <v>#DIV/0!</v>
      </c>
      <c r="G11" s="28"/>
      <c r="H11" s="28"/>
      <c r="I11" s="28"/>
      <c r="J11" s="28"/>
      <c r="K11" s="28"/>
      <c r="L11" s="28"/>
      <c r="M11" s="44"/>
      <c r="N11" s="63"/>
      <c r="O11" s="15"/>
      <c r="P11" s="55" t="s">
        <v>2</v>
      </c>
      <c r="Q11" s="58"/>
      <c r="R11" s="12"/>
      <c r="S11" s="63"/>
      <c r="T11" s="74"/>
      <c r="U11" s="75"/>
      <c r="V11" s="64"/>
      <c r="W11" s="64"/>
      <c r="X11" s="64"/>
    </row>
    <row r="12" spans="1:24" ht="18.75" x14ac:dyDescent="0.3">
      <c r="A12" s="63"/>
      <c r="B12" s="23"/>
      <c r="C12" s="20"/>
      <c r="D12" s="20"/>
      <c r="E12" s="20"/>
      <c r="F12" s="20"/>
      <c r="G12" s="28"/>
      <c r="H12" s="28"/>
      <c r="I12" s="28"/>
      <c r="J12" s="28"/>
      <c r="K12" s="28"/>
      <c r="L12" s="28"/>
      <c r="M12" s="44"/>
      <c r="N12" s="63"/>
      <c r="O12" s="71"/>
      <c r="P12" s="67"/>
      <c r="Q12" s="67"/>
      <c r="R12" s="12"/>
      <c r="S12" s="63"/>
      <c r="T12" s="67"/>
      <c r="U12" s="63"/>
      <c r="V12" s="64"/>
      <c r="W12" s="64"/>
      <c r="X12" s="64"/>
    </row>
    <row r="13" spans="1:24" ht="16.5" thickBot="1" x14ac:dyDescent="0.3">
      <c r="A13" s="63"/>
      <c r="B13" s="33" t="e">
        <f>B11/DE_value_3</f>
        <v>#DIV/0!</v>
      </c>
      <c r="C13" s="28" t="s">
        <v>0</v>
      </c>
      <c r="D13" s="28" t="s">
        <v>5</v>
      </c>
      <c r="E13" s="30"/>
      <c r="F13" s="28"/>
      <c r="G13" s="28"/>
      <c r="H13" s="28"/>
      <c r="I13" s="28"/>
      <c r="J13" s="28"/>
      <c r="K13" s="28"/>
      <c r="L13" s="28"/>
      <c r="M13" s="44"/>
      <c r="N13" s="63"/>
      <c r="O13" s="76"/>
      <c r="P13" s="77"/>
      <c r="Q13" s="78"/>
      <c r="R13" s="79"/>
      <c r="S13" s="63"/>
      <c r="T13" s="63"/>
      <c r="U13" s="63"/>
      <c r="V13" s="64"/>
      <c r="W13" s="64"/>
      <c r="X13" s="64"/>
    </row>
    <row r="14" spans="1:24" ht="18.75" x14ac:dyDescent="0.3">
      <c r="A14" s="63"/>
      <c r="B14" s="23"/>
      <c r="C14" s="20"/>
      <c r="D14" s="20"/>
      <c r="E14" s="20"/>
      <c r="F14" s="20"/>
      <c r="G14" s="20"/>
      <c r="H14" s="20"/>
      <c r="I14" s="28"/>
      <c r="J14" s="28"/>
      <c r="K14" s="28"/>
      <c r="L14" s="28"/>
      <c r="M14" s="44"/>
      <c r="N14" s="63"/>
      <c r="O14" s="63"/>
      <c r="P14" s="63"/>
      <c r="Q14" s="63"/>
      <c r="R14" s="63"/>
      <c r="S14" s="63"/>
      <c r="T14" s="63"/>
      <c r="U14" s="63"/>
      <c r="V14" s="64"/>
      <c r="W14" s="64"/>
      <c r="X14" s="64"/>
    </row>
    <row r="15" spans="1:24" ht="15.75" x14ac:dyDescent="0.25">
      <c r="A15" s="63"/>
      <c r="B15" s="32" t="e">
        <f>LN(B13)</f>
        <v>#DIV/0!</v>
      </c>
      <c r="C15" s="28" t="s">
        <v>0</v>
      </c>
      <c r="D15" s="28" t="s">
        <v>6</v>
      </c>
      <c r="E15" s="30"/>
      <c r="F15" s="28"/>
      <c r="G15" s="28"/>
      <c r="H15" s="28"/>
      <c r="I15" s="28"/>
      <c r="J15" s="28"/>
      <c r="K15" s="28"/>
      <c r="L15" s="28"/>
      <c r="M15" s="44"/>
      <c r="N15" s="63"/>
      <c r="O15" s="63"/>
      <c r="P15" s="64"/>
      <c r="Q15" s="63"/>
      <c r="R15" s="63"/>
      <c r="S15" s="63"/>
      <c r="T15" s="63"/>
      <c r="U15" s="63"/>
      <c r="V15" s="64"/>
      <c r="W15" s="64"/>
      <c r="X15" s="64"/>
    </row>
    <row r="16" spans="1:24" ht="18.75" x14ac:dyDescent="0.3">
      <c r="A16" s="63"/>
      <c r="B16" s="23"/>
      <c r="C16" s="20"/>
      <c r="D16" s="20"/>
      <c r="E16" s="20"/>
      <c r="F16" s="20"/>
      <c r="G16" s="20"/>
      <c r="H16" s="20"/>
      <c r="I16" s="20"/>
      <c r="J16" s="20"/>
      <c r="K16" s="20"/>
      <c r="L16" s="20"/>
      <c r="M16" s="41"/>
      <c r="N16" s="63"/>
      <c r="O16" s="63"/>
      <c r="P16" s="63"/>
      <c r="Q16" s="63"/>
      <c r="R16" s="63"/>
      <c r="S16" s="63"/>
      <c r="T16" s="63"/>
      <c r="U16" s="63"/>
      <c r="V16" s="64"/>
      <c r="W16" s="64"/>
      <c r="X16" s="64"/>
    </row>
    <row r="17" spans="1:30" ht="18.75" x14ac:dyDescent="0.3">
      <c r="A17" s="63"/>
      <c r="B17" s="32" t="e">
        <f>(B15)/LN(0.5)</f>
        <v>#DIV/0!</v>
      </c>
      <c r="C17" s="28" t="s">
        <v>0</v>
      </c>
      <c r="D17" s="28" t="s">
        <v>7</v>
      </c>
      <c r="E17" s="28"/>
      <c r="F17" s="20"/>
      <c r="G17" s="20"/>
      <c r="H17" s="20"/>
      <c r="I17" s="20"/>
      <c r="J17" s="20"/>
      <c r="K17" s="20"/>
      <c r="L17" s="20"/>
      <c r="M17" s="41"/>
      <c r="N17" s="63"/>
      <c r="O17" s="63"/>
      <c r="P17" s="63"/>
      <c r="Q17" s="63"/>
      <c r="R17" s="63"/>
      <c r="S17" s="63"/>
      <c r="T17" s="63"/>
      <c r="U17" s="63"/>
      <c r="V17" s="64"/>
      <c r="W17" s="64"/>
      <c r="X17" s="64"/>
    </row>
    <row r="18" spans="1:30" ht="18.75" x14ac:dyDescent="0.3">
      <c r="A18" s="63"/>
      <c r="B18" s="23"/>
      <c r="C18" s="20"/>
      <c r="D18" s="20"/>
      <c r="E18" s="20"/>
      <c r="F18" s="20"/>
      <c r="G18" s="20"/>
      <c r="H18" s="20"/>
      <c r="I18" s="20"/>
      <c r="J18" s="20"/>
      <c r="K18" s="20"/>
      <c r="L18" s="20"/>
      <c r="M18" s="41"/>
      <c r="N18" s="63"/>
      <c r="O18" s="63"/>
      <c r="P18" s="63"/>
      <c r="Q18" s="63"/>
      <c r="R18" s="63"/>
      <c r="S18" s="63"/>
      <c r="T18" s="63"/>
      <c r="U18" s="63"/>
      <c r="V18" s="64"/>
      <c r="W18" s="64"/>
      <c r="X18" s="64"/>
    </row>
    <row r="19" spans="1:30" ht="39.6" customHeight="1" thickBot="1" x14ac:dyDescent="0.3">
      <c r="A19" s="63"/>
      <c r="B19" s="60" t="s">
        <v>8</v>
      </c>
      <c r="C19" s="61" t="s">
        <v>0</v>
      </c>
      <c r="D19" s="80" t="str">
        <f>IFERROR(B17*DT50_days,"")</f>
        <v/>
      </c>
      <c r="E19" s="80" t="s">
        <v>4</v>
      </c>
      <c r="F19" s="105" t="s">
        <v>36</v>
      </c>
      <c r="G19" s="106"/>
      <c r="H19" s="106"/>
      <c r="I19" s="106"/>
      <c r="J19" s="106"/>
      <c r="K19" s="106"/>
      <c r="L19" s="106"/>
      <c r="M19" s="107"/>
      <c r="N19" s="63"/>
      <c r="O19" s="63"/>
      <c r="P19" s="63"/>
      <c r="Q19" s="63"/>
      <c r="R19" s="63"/>
      <c r="S19" s="63"/>
      <c r="T19" s="63"/>
      <c r="U19" s="63"/>
      <c r="V19" s="64"/>
      <c r="W19" s="64"/>
      <c r="X19" s="64"/>
    </row>
    <row r="20" spans="1:30" x14ac:dyDescent="0.25">
      <c r="A20" s="63"/>
      <c r="B20" s="63"/>
      <c r="C20" s="63"/>
      <c r="D20" s="63"/>
      <c r="E20" s="63"/>
      <c r="F20" s="63"/>
      <c r="G20" s="63"/>
      <c r="H20" s="63"/>
      <c r="I20" s="63"/>
      <c r="J20" s="63"/>
      <c r="K20" s="63"/>
      <c r="L20" s="63"/>
      <c r="M20" s="63"/>
      <c r="N20" s="63"/>
      <c r="O20" s="63"/>
      <c r="P20" s="63"/>
      <c r="Q20" s="63"/>
      <c r="R20" s="63"/>
      <c r="S20" s="63"/>
      <c r="T20" s="63"/>
      <c r="U20" s="63"/>
      <c r="V20" s="64"/>
      <c r="W20" s="64"/>
      <c r="X20" s="64"/>
    </row>
    <row r="21" spans="1:30"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30" ht="14.85" customHeight="1" x14ac:dyDescent="0.25">
      <c r="A22" s="63"/>
      <c r="B22" s="96" t="s">
        <v>35</v>
      </c>
      <c r="C22" s="96"/>
      <c r="D22" s="96"/>
      <c r="E22" s="96"/>
      <c r="F22" s="96"/>
      <c r="G22" s="96"/>
      <c r="H22" s="96"/>
      <c r="I22" s="96"/>
      <c r="J22" s="96"/>
      <c r="K22" s="96"/>
      <c r="L22" s="96"/>
      <c r="M22" s="96"/>
      <c r="N22" s="96"/>
      <c r="O22" s="96"/>
      <c r="P22" s="96"/>
      <c r="Q22" s="96"/>
      <c r="R22" s="96"/>
      <c r="S22" s="96"/>
      <c r="T22" s="96"/>
      <c r="U22" s="96"/>
      <c r="V22" s="96"/>
      <c r="W22" s="96"/>
      <c r="X22" s="96"/>
      <c r="Y22" s="16"/>
      <c r="Z22" s="16"/>
      <c r="AA22" s="16"/>
      <c r="AB22" s="16"/>
      <c r="AC22" s="16"/>
      <c r="AD22" s="16"/>
    </row>
    <row r="23" spans="1:30" ht="54" customHeight="1" x14ac:dyDescent="0.25">
      <c r="A23" s="63"/>
      <c r="B23" s="96"/>
      <c r="C23" s="96"/>
      <c r="D23" s="96"/>
      <c r="E23" s="96"/>
      <c r="F23" s="96"/>
      <c r="G23" s="96"/>
      <c r="H23" s="96"/>
      <c r="I23" s="96"/>
      <c r="J23" s="96"/>
      <c r="K23" s="96"/>
      <c r="L23" s="96"/>
      <c r="M23" s="96"/>
      <c r="N23" s="96"/>
      <c r="O23" s="96"/>
      <c r="P23" s="96"/>
      <c r="Q23" s="96"/>
      <c r="R23" s="96"/>
      <c r="S23" s="96"/>
      <c r="T23" s="96"/>
      <c r="U23" s="96"/>
      <c r="V23" s="96"/>
      <c r="W23" s="96"/>
      <c r="X23" s="96"/>
      <c r="Y23" s="16"/>
      <c r="Z23" s="16"/>
      <c r="AA23" s="16"/>
      <c r="AB23" s="16"/>
      <c r="AC23" s="16"/>
      <c r="AD23" s="16"/>
    </row>
    <row r="24" spans="1:30" ht="11.1" customHeight="1" thickBot="1" x14ac:dyDescent="0.3">
      <c r="A24" s="16"/>
      <c r="B24" s="17"/>
      <c r="C24" s="18"/>
      <c r="D24" s="18"/>
      <c r="E24" s="18"/>
      <c r="F24" s="18"/>
      <c r="G24" s="18"/>
      <c r="H24" s="18"/>
      <c r="I24" s="18"/>
      <c r="J24" s="18"/>
      <c r="K24" s="18"/>
      <c r="L24" s="18"/>
      <c r="M24" s="18"/>
      <c r="N24" s="16"/>
      <c r="O24" s="4"/>
      <c r="P24" s="4"/>
      <c r="Q24" s="4"/>
      <c r="R24" s="4"/>
      <c r="S24" s="16"/>
      <c r="T24" s="16"/>
      <c r="U24" s="16"/>
      <c r="V24" s="16"/>
      <c r="W24" s="16"/>
      <c r="X24" s="16"/>
      <c r="Y24" s="16"/>
      <c r="Z24" s="16"/>
      <c r="AA24" s="16"/>
      <c r="AB24" s="16"/>
      <c r="AC24" s="16"/>
      <c r="AD24" s="16"/>
    </row>
    <row r="25" spans="1:30" ht="21" x14ac:dyDescent="0.35">
      <c r="A25" s="16"/>
      <c r="B25" s="53" t="s">
        <v>25</v>
      </c>
      <c r="C25" s="25"/>
      <c r="D25" s="24"/>
      <c r="E25" s="26"/>
      <c r="F25" s="25"/>
      <c r="G25" s="25"/>
      <c r="H25" s="25"/>
      <c r="I25" s="25"/>
      <c r="J25" s="25"/>
      <c r="K25" s="25"/>
      <c r="L25" s="25"/>
      <c r="M25" s="48"/>
      <c r="N25" s="16"/>
      <c r="O25" s="84" t="s">
        <v>22</v>
      </c>
      <c r="P25" s="85"/>
      <c r="Q25" s="86"/>
      <c r="R25" s="87"/>
      <c r="S25" s="16"/>
      <c r="T25" s="16"/>
      <c r="U25" s="16"/>
      <c r="V25" s="16"/>
      <c r="W25" s="16"/>
      <c r="X25" s="16"/>
      <c r="Y25" s="16"/>
      <c r="Z25" s="16"/>
      <c r="AA25" s="16"/>
      <c r="AB25" s="16"/>
      <c r="AC25" s="16"/>
      <c r="AD25" s="16"/>
    </row>
    <row r="26" spans="1:30" ht="8.1" customHeight="1" x14ac:dyDescent="0.3">
      <c r="A26" s="16"/>
      <c r="B26" s="19"/>
      <c r="C26" s="20"/>
      <c r="D26" s="21"/>
      <c r="E26" s="22"/>
      <c r="F26" s="20"/>
      <c r="G26" s="20"/>
      <c r="H26" s="20"/>
      <c r="I26" s="20"/>
      <c r="J26" s="20"/>
      <c r="K26" s="20"/>
      <c r="L26" s="20"/>
      <c r="M26" s="41"/>
      <c r="N26" s="16"/>
      <c r="O26" s="15"/>
      <c r="P26" s="14"/>
      <c r="Q26" s="4"/>
      <c r="R26" s="8"/>
      <c r="S26" s="16"/>
      <c r="T26" s="16"/>
      <c r="U26" s="16"/>
      <c r="V26" s="16"/>
      <c r="W26" s="16"/>
      <c r="X26" s="16"/>
      <c r="Y26" s="16"/>
      <c r="Z26" s="16"/>
      <c r="AA26" s="16"/>
      <c r="AB26" s="16"/>
      <c r="AC26" s="16"/>
      <c r="AD26" s="16"/>
    </row>
    <row r="27" spans="1:30" ht="18.75" x14ac:dyDescent="0.3">
      <c r="A27" s="16"/>
      <c r="B27" s="31" t="s">
        <v>3</v>
      </c>
      <c r="C27" s="28" t="s">
        <v>0</v>
      </c>
      <c r="D27" s="28" t="s">
        <v>26</v>
      </c>
      <c r="E27" s="30" t="s">
        <v>1</v>
      </c>
      <c r="F27" s="28" t="s">
        <v>11</v>
      </c>
      <c r="G27" s="28" t="s">
        <v>12</v>
      </c>
      <c r="H27" s="28"/>
      <c r="I27" s="28" t="s">
        <v>13</v>
      </c>
      <c r="J27" s="28"/>
      <c r="K27" s="28"/>
      <c r="L27" s="28"/>
      <c r="M27" s="44"/>
      <c r="N27" s="16"/>
      <c r="O27" s="15"/>
      <c r="P27" s="55" t="s">
        <v>10</v>
      </c>
      <c r="Q27" s="56"/>
      <c r="R27" s="12"/>
      <c r="S27" s="16"/>
      <c r="T27" s="16"/>
      <c r="U27" s="16"/>
      <c r="V27" s="16"/>
      <c r="W27" s="16"/>
      <c r="X27" s="16"/>
      <c r="Y27" s="16"/>
      <c r="Z27" s="16"/>
      <c r="AA27" s="16"/>
      <c r="AB27" s="16"/>
      <c r="AC27" s="16"/>
      <c r="AD27" s="16"/>
    </row>
    <row r="28" spans="1:30" ht="7.5" customHeight="1" x14ac:dyDescent="0.3">
      <c r="A28" s="16"/>
      <c r="B28" s="32"/>
      <c r="C28" s="28"/>
      <c r="D28" s="28"/>
      <c r="E28" s="30"/>
      <c r="F28" s="28"/>
      <c r="G28" s="28"/>
      <c r="H28" s="28"/>
      <c r="I28" s="28"/>
      <c r="J28" s="28"/>
      <c r="K28" s="28"/>
      <c r="L28" s="28"/>
      <c r="M28" s="44"/>
      <c r="N28" s="16"/>
      <c r="O28" s="15"/>
      <c r="P28" s="20"/>
      <c r="Q28" s="57"/>
      <c r="R28" s="12"/>
      <c r="S28" s="16"/>
      <c r="T28" s="16"/>
      <c r="U28" s="16"/>
      <c r="V28" s="16"/>
      <c r="W28" s="16"/>
      <c r="X28" s="16"/>
      <c r="Y28" s="16"/>
      <c r="Z28" s="16"/>
      <c r="AA28" s="16"/>
      <c r="AB28" s="16"/>
      <c r="AC28" s="16"/>
      <c r="AD28" s="16"/>
    </row>
    <row r="29" spans="1:30" ht="18.75" x14ac:dyDescent="0.3">
      <c r="A29" s="16"/>
      <c r="B29" s="33">
        <v>1</v>
      </c>
      <c r="C29" s="28" t="s">
        <v>0</v>
      </c>
      <c r="D29" s="28" t="s">
        <v>26</v>
      </c>
      <c r="E29" s="30" t="s">
        <v>1</v>
      </c>
      <c r="F29" s="34">
        <f>dermal_field</f>
        <v>0</v>
      </c>
      <c r="G29" s="28" t="s">
        <v>12</v>
      </c>
      <c r="H29" s="28"/>
      <c r="I29" s="51">
        <f>IE_value</f>
        <v>0</v>
      </c>
      <c r="J29" s="28"/>
      <c r="K29" s="28"/>
      <c r="L29" s="28"/>
      <c r="M29" s="44"/>
      <c r="N29" s="16"/>
      <c r="O29" s="15"/>
      <c r="P29" s="55" t="s">
        <v>9</v>
      </c>
      <c r="Q29" s="56"/>
      <c r="R29" s="12"/>
      <c r="S29" s="16"/>
      <c r="T29" s="16"/>
      <c r="U29" s="16"/>
      <c r="V29" s="16"/>
      <c r="W29" s="16"/>
      <c r="X29" s="16"/>
      <c r="Y29" s="16"/>
      <c r="Z29" s="16"/>
      <c r="AA29" s="16"/>
      <c r="AB29" s="16"/>
      <c r="AC29" s="16"/>
      <c r="AD29" s="16"/>
    </row>
    <row r="30" spans="1:30" ht="6.6" customHeight="1" x14ac:dyDescent="0.3">
      <c r="A30" s="16"/>
      <c r="B30" s="23"/>
      <c r="C30" s="20"/>
      <c r="D30" s="20"/>
      <c r="E30" s="20"/>
      <c r="F30" s="20"/>
      <c r="G30" s="20"/>
      <c r="H30" s="20"/>
      <c r="I30" s="20"/>
      <c r="J30" s="20"/>
      <c r="K30" s="28"/>
      <c r="L30" s="28"/>
      <c r="M30" s="44"/>
      <c r="N30" s="16"/>
      <c r="O30" s="15"/>
      <c r="P30" s="20"/>
      <c r="Q30" s="20"/>
      <c r="R30" s="12"/>
      <c r="S30" s="16"/>
      <c r="T30" s="16"/>
      <c r="U30" s="16"/>
      <c r="V30" s="16"/>
      <c r="W30" s="16"/>
      <c r="X30" s="16"/>
      <c r="Y30" s="16"/>
      <c r="Z30" s="16"/>
      <c r="AA30" s="16"/>
      <c r="AB30" s="16"/>
      <c r="AC30" s="16"/>
      <c r="AD30" s="16"/>
    </row>
    <row r="31" spans="1:30" ht="18.75" x14ac:dyDescent="0.3">
      <c r="A31" s="16"/>
      <c r="B31" s="33">
        <f>B29-IE_value</f>
        <v>1</v>
      </c>
      <c r="C31" s="28" t="s">
        <v>0</v>
      </c>
      <c r="D31" s="28" t="s">
        <v>26</v>
      </c>
      <c r="E31" s="30" t="s">
        <v>1</v>
      </c>
      <c r="F31" s="34">
        <f>dermal_field</f>
        <v>0</v>
      </c>
      <c r="G31" s="28"/>
      <c r="H31" s="28"/>
      <c r="I31" s="28"/>
      <c r="J31" s="28"/>
      <c r="K31" s="28"/>
      <c r="L31" s="28"/>
      <c r="M31" s="44"/>
      <c r="N31" s="16"/>
      <c r="O31" s="15"/>
      <c r="P31" s="55" t="s">
        <v>2</v>
      </c>
      <c r="Q31" s="58"/>
      <c r="R31" s="12"/>
      <c r="S31" s="16"/>
      <c r="T31" s="16"/>
      <c r="U31" s="16"/>
      <c r="V31" s="16"/>
      <c r="W31" s="16"/>
      <c r="X31" s="16"/>
      <c r="Y31" s="16"/>
      <c r="Z31" s="16"/>
      <c r="AA31" s="16"/>
      <c r="AB31" s="16"/>
      <c r="AC31" s="16"/>
      <c r="AD31" s="16"/>
    </row>
    <row r="32" spans="1:30" ht="8.85" customHeight="1" x14ac:dyDescent="0.3">
      <c r="A32" s="16"/>
      <c r="B32" s="23"/>
      <c r="C32" s="20"/>
      <c r="D32" s="20"/>
      <c r="E32" s="20"/>
      <c r="F32" s="20"/>
      <c r="G32" s="28"/>
      <c r="H32" s="28"/>
      <c r="I32" s="28"/>
      <c r="J32" s="28"/>
      <c r="K32" s="28"/>
      <c r="L32" s="28"/>
      <c r="M32" s="44"/>
      <c r="N32" s="16"/>
      <c r="O32" s="5"/>
      <c r="P32" s="4"/>
      <c r="Q32" s="4"/>
      <c r="R32" s="12"/>
      <c r="S32" s="16"/>
      <c r="T32" s="16"/>
      <c r="U32" s="16"/>
      <c r="V32" s="16"/>
      <c r="W32" s="16"/>
      <c r="X32" s="16"/>
      <c r="Y32" s="16"/>
      <c r="Z32" s="16"/>
      <c r="AA32" s="16"/>
      <c r="AB32" s="16"/>
      <c r="AC32" s="16"/>
      <c r="AD32" s="16"/>
    </row>
    <row r="33" spans="1:30" ht="16.5" thickBot="1" x14ac:dyDescent="0.3">
      <c r="A33" s="16"/>
      <c r="B33" s="33" t="e">
        <f>B31/DE_value</f>
        <v>#DIV/0!</v>
      </c>
      <c r="C33" s="28" t="s">
        <v>0</v>
      </c>
      <c r="D33" s="28" t="s">
        <v>26</v>
      </c>
      <c r="E33" s="30"/>
      <c r="F33" s="28"/>
      <c r="G33" s="28"/>
      <c r="H33" s="28"/>
      <c r="I33" s="28"/>
      <c r="J33" s="28"/>
      <c r="K33" s="28"/>
      <c r="L33" s="28"/>
      <c r="M33" s="44"/>
      <c r="N33" s="16"/>
      <c r="O33" s="10"/>
      <c r="P33" s="7"/>
      <c r="Q33" s="2"/>
      <c r="R33" s="6"/>
      <c r="S33" s="16"/>
      <c r="T33" s="16"/>
      <c r="U33" s="16"/>
      <c r="V33" s="16"/>
      <c r="W33" s="16"/>
      <c r="X33" s="16"/>
      <c r="Y33" s="16"/>
      <c r="Z33" s="16"/>
      <c r="AA33" s="16"/>
      <c r="AB33" s="16"/>
      <c r="AC33" s="16"/>
      <c r="AD33" s="16"/>
    </row>
    <row r="34" spans="1:30" ht="11.85" customHeight="1" x14ac:dyDescent="0.3">
      <c r="A34" s="16"/>
      <c r="B34" s="23"/>
      <c r="C34" s="20"/>
      <c r="D34" s="20"/>
      <c r="E34" s="20"/>
      <c r="F34" s="20"/>
      <c r="G34" s="20"/>
      <c r="H34" s="20"/>
      <c r="I34" s="28"/>
      <c r="J34" s="28"/>
      <c r="K34" s="28"/>
      <c r="L34" s="28"/>
      <c r="M34" s="44"/>
      <c r="N34" s="16"/>
      <c r="O34" s="16"/>
      <c r="P34" s="16"/>
      <c r="Q34" s="16"/>
      <c r="R34" s="16"/>
      <c r="S34" s="16"/>
      <c r="T34" s="16"/>
      <c r="U34" s="16"/>
      <c r="V34" s="16"/>
      <c r="W34" s="16"/>
      <c r="X34" s="16"/>
      <c r="Y34" s="16"/>
      <c r="Z34" s="16"/>
      <c r="AA34" s="16"/>
      <c r="AB34" s="16"/>
      <c r="AC34" s="16"/>
      <c r="AD34" s="16"/>
    </row>
    <row r="35" spans="1:30" ht="15.75" x14ac:dyDescent="0.25">
      <c r="A35" s="16"/>
      <c r="B35" s="32" t="e">
        <f>LN(B33)</f>
        <v>#DIV/0!</v>
      </c>
      <c r="C35" s="28" t="s">
        <v>0</v>
      </c>
      <c r="D35" s="28" t="s">
        <v>27</v>
      </c>
      <c r="E35" s="30"/>
      <c r="F35" s="28"/>
      <c r="G35" s="28"/>
      <c r="H35" s="28"/>
      <c r="I35" s="28"/>
      <c r="J35" s="28"/>
      <c r="K35" s="28"/>
      <c r="L35" s="28"/>
      <c r="M35" s="44"/>
      <c r="N35" s="16"/>
      <c r="O35" s="16"/>
      <c r="P35" s="16"/>
      <c r="Q35" s="16"/>
      <c r="R35" s="16"/>
      <c r="S35" s="16"/>
      <c r="T35" s="16"/>
      <c r="U35" s="16"/>
      <c r="V35" s="16"/>
      <c r="W35" s="16"/>
      <c r="X35" s="16"/>
      <c r="Y35" s="16"/>
      <c r="Z35" s="16"/>
      <c r="AA35" s="16"/>
      <c r="AB35" s="16"/>
      <c r="AC35" s="16"/>
      <c r="AD35" s="16"/>
    </row>
    <row r="36" spans="1:30" ht="12" customHeight="1" x14ac:dyDescent="0.3">
      <c r="A36" s="16"/>
      <c r="B36" s="23"/>
      <c r="C36" s="20"/>
      <c r="D36" s="20"/>
      <c r="E36" s="20"/>
      <c r="F36" s="20"/>
      <c r="G36" s="20"/>
      <c r="H36" s="20"/>
      <c r="I36" s="20"/>
      <c r="J36" s="20"/>
      <c r="K36" s="20"/>
      <c r="L36" s="20"/>
      <c r="M36" s="41"/>
      <c r="N36" s="16"/>
      <c r="O36" s="16"/>
      <c r="P36" s="16"/>
      <c r="Q36" s="16"/>
      <c r="R36" s="16"/>
      <c r="S36" s="16"/>
      <c r="T36" s="16"/>
      <c r="U36" s="16"/>
      <c r="V36" s="16"/>
      <c r="W36" s="16"/>
      <c r="X36" s="16"/>
      <c r="Y36" s="16"/>
      <c r="Z36" s="16"/>
      <c r="AA36" s="16"/>
      <c r="AB36" s="16"/>
      <c r="AC36" s="16"/>
      <c r="AD36" s="16"/>
    </row>
    <row r="37" spans="1:30" ht="18.75" x14ac:dyDescent="0.3">
      <c r="A37" s="16"/>
      <c r="B37" s="32" t="e">
        <f>(B35)/LN(0.5)</f>
        <v>#DIV/0!</v>
      </c>
      <c r="C37" s="28" t="s">
        <v>0</v>
      </c>
      <c r="D37" s="28" t="s">
        <v>28</v>
      </c>
      <c r="E37" s="28"/>
      <c r="F37" s="20"/>
      <c r="G37" s="20"/>
      <c r="H37" s="20"/>
      <c r="I37" s="20"/>
      <c r="J37" s="20"/>
      <c r="K37" s="20"/>
      <c r="L37" s="20"/>
      <c r="M37" s="41"/>
      <c r="N37" s="16"/>
      <c r="O37" s="16"/>
      <c r="P37" s="16"/>
      <c r="Q37" s="16"/>
      <c r="R37" s="16"/>
      <c r="S37" s="16"/>
      <c r="T37" s="16"/>
      <c r="U37" s="16"/>
      <c r="V37" s="16"/>
      <c r="W37" s="16"/>
      <c r="X37" s="16"/>
      <c r="Y37" s="16"/>
      <c r="Z37" s="16"/>
      <c r="AA37" s="16"/>
      <c r="AB37" s="16"/>
      <c r="AC37" s="16"/>
      <c r="AD37" s="16"/>
    </row>
    <row r="38" spans="1:30" ht="8.85" customHeight="1" x14ac:dyDescent="0.3">
      <c r="A38" s="16"/>
      <c r="B38" s="23"/>
      <c r="C38" s="20"/>
      <c r="D38" s="20"/>
      <c r="E38" s="20"/>
      <c r="F38" s="20"/>
      <c r="G38" s="20"/>
      <c r="H38" s="20"/>
      <c r="I38" s="20"/>
      <c r="J38" s="20"/>
      <c r="K38" s="20"/>
      <c r="L38" s="20"/>
      <c r="M38" s="41"/>
      <c r="N38" s="16"/>
      <c r="O38" s="16"/>
      <c r="P38" s="16"/>
      <c r="Q38" s="16"/>
      <c r="R38" s="16"/>
      <c r="S38" s="16"/>
      <c r="T38" s="16"/>
      <c r="U38" s="16"/>
      <c r="V38" s="16"/>
      <c r="W38" s="16"/>
      <c r="X38" s="16"/>
      <c r="Y38" s="16"/>
      <c r="Z38" s="16"/>
      <c r="AA38" s="16"/>
      <c r="AB38" s="16"/>
      <c r="AC38" s="16"/>
      <c r="AD38" s="16"/>
    </row>
    <row r="39" spans="1:30" ht="31.5" customHeight="1" thickBot="1" x14ac:dyDescent="0.3">
      <c r="A39" s="16"/>
      <c r="B39" s="89" t="s">
        <v>29</v>
      </c>
      <c r="C39" s="91" t="s">
        <v>0</v>
      </c>
      <c r="D39" s="80" t="str">
        <f>IFERROR(B37*DT50_days,"")</f>
        <v/>
      </c>
      <c r="E39" s="80" t="s">
        <v>4</v>
      </c>
      <c r="F39" s="105" t="s">
        <v>33</v>
      </c>
      <c r="G39" s="106"/>
      <c r="H39" s="106"/>
      <c r="I39" s="106"/>
      <c r="J39" s="106"/>
      <c r="K39" s="106"/>
      <c r="L39" s="106"/>
      <c r="M39" s="107"/>
      <c r="N39" s="16"/>
      <c r="O39" s="16"/>
      <c r="P39" s="16"/>
      <c r="Q39" s="16"/>
      <c r="R39" s="16"/>
      <c r="S39" s="16"/>
      <c r="T39" s="16"/>
      <c r="U39" s="16"/>
      <c r="V39" s="16"/>
      <c r="W39" s="16"/>
      <c r="X39" s="16"/>
      <c r="Y39" s="16"/>
      <c r="Z39" s="16"/>
      <c r="AA39" s="16"/>
      <c r="AB39" s="16"/>
      <c r="AC39" s="16"/>
      <c r="AD39" s="16"/>
    </row>
    <row r="40" spans="1:30" ht="18.75" x14ac:dyDescent="0.3">
      <c r="A40" s="16"/>
      <c r="B40" s="42"/>
      <c r="C40" s="42"/>
      <c r="D40" s="42"/>
      <c r="E40" s="42"/>
      <c r="F40" s="20"/>
      <c r="G40" s="20"/>
      <c r="H40" s="20"/>
      <c r="I40" s="20"/>
      <c r="J40" s="20"/>
      <c r="K40" s="20"/>
      <c r="L40" s="20"/>
      <c r="M40" s="20"/>
      <c r="N40" s="16"/>
      <c r="O40" s="16"/>
      <c r="P40" s="16"/>
      <c r="Q40" s="16"/>
      <c r="R40" s="16"/>
      <c r="S40" s="16"/>
      <c r="T40" s="16"/>
      <c r="U40" s="16"/>
      <c r="V40" s="16"/>
      <c r="W40" s="16"/>
      <c r="X40" s="16"/>
      <c r="Y40" s="16"/>
      <c r="Z40" s="16"/>
      <c r="AA40" s="16"/>
      <c r="AB40" s="16"/>
      <c r="AC40" s="16"/>
      <c r="AD40" s="16"/>
    </row>
    <row r="41" spans="1:30" ht="69.599999999999994" customHeight="1" x14ac:dyDescent="0.25">
      <c r="A41" s="16"/>
      <c r="B41" s="97" t="s">
        <v>37</v>
      </c>
      <c r="C41" s="98"/>
      <c r="D41" s="98"/>
      <c r="E41" s="98"/>
      <c r="F41" s="98"/>
      <c r="G41" s="98"/>
      <c r="H41" s="98"/>
      <c r="I41" s="98"/>
      <c r="J41" s="98"/>
      <c r="K41" s="98"/>
      <c r="L41" s="98"/>
      <c r="M41" s="98"/>
      <c r="N41" s="98"/>
      <c r="O41" s="98"/>
      <c r="P41" s="98"/>
      <c r="Q41" s="98"/>
      <c r="R41" s="98"/>
      <c r="S41" s="98"/>
      <c r="T41" s="98"/>
      <c r="U41" s="98"/>
      <c r="V41" s="98"/>
      <c r="W41" s="98"/>
      <c r="X41" s="98"/>
      <c r="Y41" s="16"/>
      <c r="Z41" s="16"/>
      <c r="AA41" s="16"/>
      <c r="AB41" s="16"/>
      <c r="AC41" s="16"/>
      <c r="AD41" s="16"/>
    </row>
    <row r="42" spans="1:30" ht="12" customHeight="1" thickBot="1" x14ac:dyDescent="0.3">
      <c r="A42" s="16"/>
      <c r="B42" s="43"/>
      <c r="C42" s="43"/>
      <c r="D42" s="43"/>
      <c r="E42" s="43"/>
      <c r="F42" s="43"/>
      <c r="G42" s="43"/>
      <c r="H42" s="43"/>
      <c r="I42" s="43"/>
      <c r="J42" s="43"/>
      <c r="K42" s="43"/>
      <c r="L42" s="43"/>
      <c r="M42" s="43"/>
      <c r="N42" s="43"/>
      <c r="O42" s="43"/>
      <c r="P42" s="43"/>
      <c r="Q42" s="43"/>
      <c r="R42" s="43"/>
      <c r="S42" s="16"/>
      <c r="T42" s="16"/>
      <c r="U42" s="16"/>
      <c r="V42" s="16"/>
      <c r="W42" s="16"/>
      <c r="X42" s="16"/>
      <c r="Y42" s="16"/>
      <c r="Z42" s="16"/>
      <c r="AA42" s="16"/>
      <c r="AB42" s="16"/>
      <c r="AC42" s="16"/>
      <c r="AD42" s="16"/>
    </row>
    <row r="43" spans="1:30" ht="21" x14ac:dyDescent="0.35">
      <c r="A43" s="16"/>
      <c r="B43" s="54" t="s">
        <v>24</v>
      </c>
      <c r="C43" s="45"/>
      <c r="D43" s="45"/>
      <c r="E43" s="45"/>
      <c r="F43" s="45"/>
      <c r="G43" s="49"/>
      <c r="H43" s="49"/>
      <c r="I43" s="49"/>
      <c r="J43" s="49"/>
      <c r="K43" s="49"/>
      <c r="L43" s="49"/>
      <c r="M43" s="50"/>
      <c r="N43" s="16"/>
      <c r="O43" s="62" t="s">
        <v>23</v>
      </c>
      <c r="P43" s="54"/>
      <c r="Q43" s="46"/>
      <c r="R43" s="47"/>
      <c r="S43" s="16"/>
      <c r="T43" s="16"/>
      <c r="U43" s="16"/>
      <c r="V43" s="16"/>
      <c r="W43" s="16"/>
      <c r="X43" s="16"/>
      <c r="Y43" s="16"/>
      <c r="Z43" s="16"/>
      <c r="AA43" s="16"/>
      <c r="AB43" s="16"/>
      <c r="AC43" s="16"/>
      <c r="AD43" s="16"/>
    </row>
    <row r="44" spans="1:30" ht="15.75" x14ac:dyDescent="0.25">
      <c r="A44" s="16"/>
      <c r="B44" s="27"/>
      <c r="C44" s="28"/>
      <c r="D44" s="29"/>
      <c r="E44" s="30"/>
      <c r="F44" s="28"/>
      <c r="G44" s="4"/>
      <c r="H44" s="4"/>
      <c r="I44" s="4"/>
      <c r="J44" s="4"/>
      <c r="K44" s="4"/>
      <c r="L44" s="4"/>
      <c r="M44" s="3"/>
      <c r="N44" s="16"/>
      <c r="O44" s="5"/>
      <c r="P44" s="4"/>
      <c r="Q44" s="4"/>
      <c r="R44" s="3"/>
      <c r="S44" s="16"/>
      <c r="T44" s="16"/>
      <c r="U44" s="16"/>
      <c r="V44" s="16"/>
      <c r="W44" s="16"/>
      <c r="X44" s="16"/>
      <c r="Y44" s="16"/>
      <c r="Z44" s="16"/>
      <c r="AA44" s="16"/>
      <c r="AB44" s="16"/>
      <c r="AC44" s="16"/>
      <c r="AD44" s="16"/>
    </row>
    <row r="45" spans="1:30" ht="18.75" x14ac:dyDescent="0.3">
      <c r="A45" s="16"/>
      <c r="B45" s="35" t="s">
        <v>3</v>
      </c>
      <c r="C45" s="36" t="s">
        <v>0</v>
      </c>
      <c r="D45" s="36" t="s">
        <v>26</v>
      </c>
      <c r="E45" s="37" t="s">
        <v>1</v>
      </c>
      <c r="F45" s="28" t="s">
        <v>11</v>
      </c>
      <c r="G45" s="28" t="s">
        <v>12</v>
      </c>
      <c r="H45" s="28"/>
      <c r="I45" s="28" t="s">
        <v>13</v>
      </c>
      <c r="J45" s="28"/>
      <c r="K45" s="28"/>
      <c r="L45" s="4"/>
      <c r="M45" s="3"/>
      <c r="N45" s="16"/>
      <c r="O45" s="9"/>
      <c r="P45" s="55" t="s">
        <v>10</v>
      </c>
      <c r="Q45" s="56"/>
      <c r="R45" s="13"/>
      <c r="S45" s="16"/>
      <c r="T45" s="16"/>
      <c r="U45" s="16"/>
      <c r="V45" s="16"/>
      <c r="W45" s="16"/>
      <c r="X45" s="16"/>
      <c r="Y45" s="16"/>
      <c r="Z45" s="16"/>
      <c r="AA45" s="16"/>
      <c r="AB45" s="16"/>
      <c r="AC45" s="16"/>
      <c r="AD45" s="16"/>
    </row>
    <row r="46" spans="1:30" ht="7.35" customHeight="1" x14ac:dyDescent="0.3">
      <c r="A46" s="16"/>
      <c r="B46" s="38"/>
      <c r="C46" s="36"/>
      <c r="D46" s="36"/>
      <c r="E46" s="37"/>
      <c r="F46" s="36"/>
      <c r="G46" s="4"/>
      <c r="H46" s="4"/>
      <c r="I46" s="4"/>
      <c r="J46" s="4"/>
      <c r="K46" s="4"/>
      <c r="L46" s="4"/>
      <c r="M46" s="3"/>
      <c r="N46" s="16"/>
      <c r="O46" s="15"/>
      <c r="P46" s="20"/>
      <c r="Q46" s="20"/>
      <c r="R46" s="8"/>
      <c r="S46" s="16"/>
      <c r="T46" s="16"/>
      <c r="U46" s="16"/>
      <c r="V46" s="16"/>
      <c r="W46" s="16"/>
      <c r="X46" s="16"/>
      <c r="Y46" s="16"/>
      <c r="Z46" s="16"/>
      <c r="AA46" s="16"/>
      <c r="AB46" s="16"/>
      <c r="AC46" s="16"/>
      <c r="AD46" s="16"/>
    </row>
    <row r="47" spans="1:30" ht="18.75" x14ac:dyDescent="0.3">
      <c r="A47" s="16"/>
      <c r="B47" s="39">
        <v>1</v>
      </c>
      <c r="C47" s="36" t="s">
        <v>0</v>
      </c>
      <c r="D47" s="36" t="s">
        <v>26</v>
      </c>
      <c r="E47" s="37" t="s">
        <v>1</v>
      </c>
      <c r="F47" s="40">
        <f>DE_value_2</f>
        <v>0</v>
      </c>
      <c r="G47" s="4" t="s">
        <v>12</v>
      </c>
      <c r="H47" s="4"/>
      <c r="I47" s="52">
        <f>IE_value_2</f>
        <v>0</v>
      </c>
      <c r="J47" s="4"/>
      <c r="K47" s="4"/>
      <c r="L47" s="4"/>
      <c r="M47" s="3"/>
      <c r="N47" s="16"/>
      <c r="O47" s="15"/>
      <c r="P47" s="55" t="s">
        <v>9</v>
      </c>
      <c r="Q47" s="56"/>
      <c r="R47" s="12"/>
      <c r="S47" s="16"/>
      <c r="T47" s="16"/>
      <c r="U47" s="16"/>
      <c r="V47" s="16"/>
      <c r="W47" s="16"/>
      <c r="X47" s="16"/>
      <c r="Y47" s="16"/>
      <c r="Z47" s="16"/>
      <c r="AA47" s="16"/>
      <c r="AB47" s="16"/>
      <c r="AC47" s="16"/>
      <c r="AD47" s="16"/>
    </row>
    <row r="48" spans="1:30" ht="6" customHeight="1" x14ac:dyDescent="0.3">
      <c r="A48" s="16"/>
      <c r="B48" s="38"/>
      <c r="C48" s="36"/>
      <c r="D48" s="36"/>
      <c r="E48" s="37"/>
      <c r="F48" s="36"/>
      <c r="G48" s="4"/>
      <c r="H48" s="4"/>
      <c r="I48" s="4"/>
      <c r="J48" s="4"/>
      <c r="K48" s="4"/>
      <c r="L48" s="4"/>
      <c r="M48" s="3"/>
      <c r="N48" s="16"/>
      <c r="O48" s="15"/>
      <c r="P48" s="20"/>
      <c r="Q48" s="20"/>
      <c r="R48" s="12"/>
      <c r="S48" s="16"/>
      <c r="T48" s="16"/>
      <c r="U48" s="16"/>
      <c r="V48" s="16"/>
      <c r="W48" s="16"/>
      <c r="X48" s="16"/>
      <c r="Y48" s="16"/>
      <c r="Z48" s="16"/>
      <c r="AA48" s="16"/>
      <c r="AB48" s="16"/>
      <c r="AC48" s="16"/>
      <c r="AD48" s="16"/>
    </row>
    <row r="49" spans="1:30" ht="18.75" x14ac:dyDescent="0.3">
      <c r="B49" s="39">
        <f>B47-IE_value_2</f>
        <v>1</v>
      </c>
      <c r="C49" s="36" t="s">
        <v>0</v>
      </c>
      <c r="D49" s="36" t="s">
        <v>26</v>
      </c>
      <c r="E49" s="37" t="s">
        <v>1</v>
      </c>
      <c r="F49" s="40">
        <f>DE_value_2</f>
        <v>0</v>
      </c>
      <c r="G49" s="4"/>
      <c r="H49" s="4"/>
      <c r="I49" s="4"/>
      <c r="J49" s="4"/>
      <c r="K49" s="4"/>
      <c r="L49" s="4"/>
      <c r="M49" s="3"/>
      <c r="N49" s="16"/>
      <c r="O49" s="15"/>
      <c r="P49" s="55" t="s">
        <v>2</v>
      </c>
      <c r="Q49" s="58"/>
      <c r="R49" s="12"/>
      <c r="S49" s="16"/>
      <c r="T49" s="16"/>
      <c r="U49" s="16"/>
      <c r="V49" s="16"/>
      <c r="W49" s="16"/>
      <c r="X49" s="16"/>
      <c r="Y49" s="16"/>
      <c r="Z49" s="16"/>
      <c r="AA49" s="16"/>
      <c r="AB49" s="16"/>
      <c r="AC49" s="16"/>
      <c r="AD49" s="16"/>
    </row>
    <row r="50" spans="1:30" ht="5.85" customHeight="1" x14ac:dyDescent="0.3">
      <c r="B50" s="5"/>
      <c r="C50" s="4"/>
      <c r="D50" s="4"/>
      <c r="E50" s="4"/>
      <c r="F50" s="4"/>
      <c r="G50" s="4"/>
      <c r="H50" s="4"/>
      <c r="I50" s="4"/>
      <c r="J50" s="4"/>
      <c r="K50" s="4"/>
      <c r="L50" s="4"/>
      <c r="M50" s="3"/>
      <c r="N50" s="16"/>
      <c r="O50" s="5"/>
      <c r="P50" s="20"/>
      <c r="Q50" s="20"/>
      <c r="R50" s="12"/>
      <c r="S50" s="16"/>
      <c r="T50" s="16"/>
      <c r="U50" s="16"/>
      <c r="V50" s="16"/>
      <c r="W50" s="16"/>
      <c r="X50" s="16"/>
      <c r="Y50" s="16"/>
      <c r="Z50" s="16"/>
      <c r="AA50" s="16"/>
      <c r="AB50" s="16"/>
      <c r="AC50" s="16"/>
      <c r="AD50" s="16"/>
    </row>
    <row r="51" spans="1:30" ht="18.75" x14ac:dyDescent="0.3">
      <c r="A51" s="16"/>
      <c r="B51" s="39" t="e">
        <f>B49/DE_value_2</f>
        <v>#DIV/0!</v>
      </c>
      <c r="C51" s="36" t="s">
        <v>0</v>
      </c>
      <c r="D51" s="36" t="s">
        <v>26</v>
      </c>
      <c r="E51" s="37"/>
      <c r="F51" s="36"/>
      <c r="G51" s="4"/>
      <c r="H51" s="4"/>
      <c r="I51" s="4"/>
      <c r="J51" s="4"/>
      <c r="K51" s="4"/>
      <c r="L51" s="4"/>
      <c r="M51" s="3"/>
      <c r="N51" s="16"/>
      <c r="O51" s="11"/>
      <c r="P51" s="55" t="s">
        <v>30</v>
      </c>
      <c r="Q51" s="59"/>
      <c r="R51" s="12"/>
      <c r="S51" s="16"/>
      <c r="T51" s="16"/>
      <c r="U51" s="16"/>
      <c r="V51" s="16"/>
      <c r="W51" s="16"/>
      <c r="X51" s="16"/>
      <c r="Y51" s="16"/>
      <c r="Z51" s="16"/>
      <c r="AA51" s="16"/>
      <c r="AB51" s="16"/>
      <c r="AC51" s="16"/>
      <c r="AD51" s="16"/>
    </row>
    <row r="52" spans="1:30" ht="6.6" customHeight="1" x14ac:dyDescent="0.25">
      <c r="A52" s="16"/>
      <c r="B52" s="38"/>
      <c r="C52" s="36"/>
      <c r="D52" s="36"/>
      <c r="E52" s="37"/>
      <c r="F52" s="36"/>
      <c r="G52" s="4"/>
      <c r="H52" s="4"/>
      <c r="I52" s="4"/>
      <c r="J52" s="4"/>
      <c r="K52" s="4"/>
      <c r="L52" s="4"/>
      <c r="M52" s="3"/>
      <c r="N52" s="16"/>
      <c r="O52" s="5"/>
      <c r="P52" s="4"/>
      <c r="Q52" s="4"/>
      <c r="R52" s="12"/>
      <c r="S52" s="16"/>
      <c r="T52" s="16"/>
      <c r="U52" s="16"/>
      <c r="V52" s="16"/>
      <c r="W52" s="16"/>
      <c r="X52" s="16"/>
      <c r="Y52" s="16"/>
      <c r="Z52" s="16"/>
      <c r="AA52" s="16"/>
      <c r="AB52" s="16"/>
      <c r="AC52" s="16"/>
      <c r="AD52" s="16"/>
    </row>
    <row r="53" spans="1:30" ht="16.5" thickBot="1" x14ac:dyDescent="0.3">
      <c r="A53" s="16"/>
      <c r="B53" s="38" t="e">
        <f>LN(B51)</f>
        <v>#DIV/0!</v>
      </c>
      <c r="C53" s="36" t="s">
        <v>0</v>
      </c>
      <c r="D53" s="36" t="s">
        <v>27</v>
      </c>
      <c r="E53" s="37"/>
      <c r="F53" s="36"/>
      <c r="G53" s="4"/>
      <c r="H53" s="4"/>
      <c r="I53" s="4"/>
      <c r="J53" s="4"/>
      <c r="K53" s="4"/>
      <c r="L53" s="4"/>
      <c r="M53" s="3"/>
      <c r="N53" s="16"/>
      <c r="O53" s="10"/>
      <c r="P53" s="2"/>
      <c r="Q53" s="2"/>
      <c r="R53" s="1"/>
      <c r="S53" s="16"/>
      <c r="T53" s="16"/>
      <c r="U53" s="16"/>
      <c r="V53" s="16"/>
      <c r="W53" s="16"/>
      <c r="X53" s="16"/>
      <c r="Y53" s="16"/>
      <c r="Z53" s="16"/>
      <c r="AA53" s="16"/>
      <c r="AB53" s="16"/>
      <c r="AC53" s="16"/>
      <c r="AD53" s="16"/>
    </row>
    <row r="54" spans="1:30" ht="6" customHeight="1" x14ac:dyDescent="0.25">
      <c r="A54" s="16"/>
      <c r="B54" s="38"/>
      <c r="C54" s="36"/>
      <c r="D54" s="36"/>
      <c r="E54" s="36"/>
      <c r="F54" s="36"/>
      <c r="G54" s="4"/>
      <c r="H54" s="4"/>
      <c r="I54" s="4"/>
      <c r="J54" s="4"/>
      <c r="K54" s="4"/>
      <c r="L54" s="4"/>
      <c r="M54" s="3"/>
      <c r="N54" s="16"/>
      <c r="O54" s="16"/>
      <c r="P54" s="16"/>
      <c r="Q54" s="16"/>
      <c r="R54" s="16"/>
      <c r="S54" s="16"/>
      <c r="T54" s="16"/>
      <c r="U54" s="16"/>
      <c r="V54" s="16"/>
      <c r="W54" s="16"/>
      <c r="X54" s="16"/>
      <c r="Y54" s="16"/>
      <c r="Z54" s="16"/>
      <c r="AA54" s="16"/>
      <c r="AB54" s="16"/>
      <c r="AC54" s="16"/>
      <c r="AD54" s="16"/>
    </row>
    <row r="55" spans="1:30" ht="15.75" x14ac:dyDescent="0.25">
      <c r="A55" s="16"/>
      <c r="B55" s="32" t="e">
        <f>(B53)/LN(0.5)</f>
        <v>#DIV/0!</v>
      </c>
      <c r="C55" s="36" t="s">
        <v>0</v>
      </c>
      <c r="D55" s="36" t="s">
        <v>28</v>
      </c>
      <c r="E55" s="36"/>
      <c r="F55" s="36"/>
      <c r="G55" s="4"/>
      <c r="H55" s="4"/>
      <c r="I55" s="4"/>
      <c r="J55" s="4"/>
      <c r="K55" s="4"/>
      <c r="L55" s="4"/>
      <c r="M55" s="3"/>
      <c r="N55" s="16"/>
      <c r="O55" s="16"/>
      <c r="P55" s="16"/>
      <c r="Q55" s="16"/>
      <c r="R55" s="16"/>
      <c r="S55" s="16"/>
      <c r="T55" s="16"/>
      <c r="U55" s="16"/>
      <c r="V55" s="16"/>
      <c r="W55" s="16"/>
      <c r="X55" s="16"/>
      <c r="Y55" s="16"/>
      <c r="Z55" s="16"/>
      <c r="AA55" s="16"/>
      <c r="AB55" s="16"/>
      <c r="AC55" s="16"/>
      <c r="AD55" s="16"/>
    </row>
    <row r="56" spans="1:30" ht="6" customHeight="1" x14ac:dyDescent="0.25">
      <c r="A56" s="16"/>
      <c r="B56" s="38"/>
      <c r="C56" s="36"/>
      <c r="D56" s="36"/>
      <c r="E56" s="36"/>
      <c r="F56" s="36"/>
      <c r="G56" s="4"/>
      <c r="H56" s="4"/>
      <c r="I56" s="4"/>
      <c r="J56" s="4"/>
      <c r="K56" s="4"/>
      <c r="L56" s="4"/>
      <c r="M56" s="3"/>
      <c r="N56" s="16"/>
      <c r="O56" s="16"/>
      <c r="P56" s="16"/>
      <c r="Q56" s="16"/>
      <c r="R56" s="16"/>
      <c r="S56" s="16"/>
      <c r="T56" s="16"/>
      <c r="U56" s="16"/>
      <c r="V56" s="16"/>
      <c r="W56" s="16"/>
      <c r="X56" s="16"/>
      <c r="Y56" s="16"/>
      <c r="Z56" s="16"/>
      <c r="AA56" s="16"/>
      <c r="AB56" s="16"/>
      <c r="AC56" s="16"/>
      <c r="AD56" s="16"/>
    </row>
    <row r="57" spans="1:30" ht="29.45" customHeight="1" thickBot="1" x14ac:dyDescent="0.3">
      <c r="A57" s="16"/>
      <c r="B57" s="88" t="s">
        <v>29</v>
      </c>
      <c r="C57" s="90" t="s">
        <v>0</v>
      </c>
      <c r="D57" s="81" t="str">
        <f>IFERROR((B55*Q49)-Q51,"")</f>
        <v/>
      </c>
      <c r="E57" s="81" t="s">
        <v>4</v>
      </c>
      <c r="F57" s="93" t="s">
        <v>32</v>
      </c>
      <c r="G57" s="94"/>
      <c r="H57" s="94"/>
      <c r="I57" s="94"/>
      <c r="J57" s="94"/>
      <c r="K57" s="94"/>
      <c r="L57" s="94"/>
      <c r="M57" s="95"/>
      <c r="N57" s="16"/>
      <c r="O57" s="16"/>
      <c r="P57" s="16"/>
      <c r="Q57" s="16"/>
      <c r="R57" s="16"/>
      <c r="S57" s="16"/>
      <c r="T57" s="16"/>
      <c r="U57" s="16"/>
      <c r="V57" s="16"/>
      <c r="W57" s="16"/>
      <c r="X57" s="16"/>
      <c r="Y57" s="16"/>
      <c r="Z57" s="16"/>
      <c r="AA57" s="16"/>
      <c r="AB57" s="16"/>
      <c r="AC57" s="16"/>
      <c r="AD57" s="16"/>
    </row>
    <row r="58" spans="1:30"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row>
    <row r="59" spans="1:30"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1:30"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row>
    <row r="61" spans="1:30"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row>
    <row r="62" spans="1:30"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row>
    <row r="63" spans="1:30"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1:30"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row>
    <row r="65" spans="1:30"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1:30"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1:30"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1:30"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78" spans="1:30"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0"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row>
    <row r="87" spans="1:30"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row>
  </sheetData>
  <mergeCells count="7">
    <mergeCell ref="F57:M57"/>
    <mergeCell ref="B22:X23"/>
    <mergeCell ref="B41:X41"/>
    <mergeCell ref="B1:X2"/>
    <mergeCell ref="B4:M5"/>
    <mergeCell ref="F19:M19"/>
    <mergeCell ref="F39:M39"/>
  </mergeCells>
  <conditionalFormatting sqref="B33">
    <cfRule type="cellIs" dxfId="2" priority="3" operator="equal">
      <formula>#DIV/0!</formula>
    </cfRule>
  </conditionalFormatting>
  <conditionalFormatting sqref="B51">
    <cfRule type="cellIs" dxfId="1" priority="2" operator="equal">
      <formula>#DIV/0!</formula>
    </cfRule>
  </conditionalFormatting>
  <conditionalFormatting sqref="B13">
    <cfRule type="cellIs" dxfId="0" priority="1" operator="equal">
      <formula>#DIV/0!</formula>
    </cfRule>
  </conditionalFormatting>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10</vt:i4>
      </vt:variant>
    </vt:vector>
  </HeadingPairs>
  <TitlesOfParts>
    <vt:vector size="12" baseType="lpstr">
      <vt:lpstr>Introduction</vt:lpstr>
      <vt:lpstr>Calculation sheet</vt:lpstr>
      <vt:lpstr>DE_value</vt:lpstr>
      <vt:lpstr>DE_value_2</vt:lpstr>
      <vt:lpstr>DE_value_3</vt:lpstr>
      <vt:lpstr>dermal_field</vt:lpstr>
      <vt:lpstr>DT50_days</vt:lpstr>
      <vt:lpstr>IE_2</vt:lpstr>
      <vt:lpstr>IE_value</vt:lpstr>
      <vt:lpstr>IE_value_2</vt:lpstr>
      <vt:lpstr>IE_value_3</vt:lpstr>
      <vt:lpstr>'Calculation sheet'!Utskriftsområde</vt:lpstr>
    </vt:vector>
  </TitlesOfParts>
  <Company>Kemikalieinspektionen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Sabah</dc:creator>
  <cp:lastModifiedBy>Tove Åstrand</cp:lastModifiedBy>
  <cp:lastPrinted>2021-02-12T09:59:25Z</cp:lastPrinted>
  <dcterms:created xsi:type="dcterms:W3CDTF">2019-10-21T13:52:02Z</dcterms:created>
  <dcterms:modified xsi:type="dcterms:W3CDTF">2021-03-11T12:38:34Z</dcterms:modified>
</cp:coreProperties>
</file>